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F1C7207-E998-47DC-BCB6-3C6AEF1BAA1F}" xr6:coauthVersionLast="37" xr6:coauthVersionMax="37" xr10:uidLastSave="{00000000-0000-0000-0000-000000000000}"/>
  <bookViews>
    <workbookView xWindow="0" yWindow="0" windowWidth="28800" windowHeight="12330" tabRatio="895" xr2:uid="{00000000-000D-0000-FFFF-FFFF00000000}"/>
  </bookViews>
  <sheets>
    <sheet name="SAŽETAK" sheetId="1" r:id="rId1"/>
    <sheet name=" Račun prihoda i rashoda" sheetId="15" r:id="rId2"/>
    <sheet name="Prihodi i rashodi po izvorima" sheetId="12" r:id="rId3"/>
    <sheet name="Rashodi prema funkcijskoj kl" sheetId="11" r:id="rId4"/>
    <sheet name="Račun financiranja" sheetId="14" r:id="rId5"/>
    <sheet name="Račun financiranja po izvorima" sheetId="13" r:id="rId6"/>
    <sheet name="POSEBNI DIO" sheetId="10" r:id="rId7"/>
  </sheets>
  <definedNames>
    <definedName name="_xlnm._FilterDatabase" localSheetId="1" hidden="1">' Račun prihoda i rashoda'!$A$51:$J$122</definedName>
    <definedName name="_xlnm._FilterDatabase" localSheetId="6" hidden="1">'POSEBNI DIO'!$A$5:$I$588</definedName>
    <definedName name="_xlnm._FilterDatabase" localSheetId="2" hidden="1">'Prihodi i rashodi po izvorima'!$A$11:$J$30</definedName>
    <definedName name="_xlnm.Print_Titles" localSheetId="1">' Račun prihoda i rashoda'!$9:$9</definedName>
    <definedName name="_xlnm.Print_Titles" localSheetId="2">'Prihodi i rashodi po izvorima'!$9:$9</definedName>
    <definedName name="_xlnm.Print_Area" localSheetId="1">' Račun prihoda i rashoda'!$A$1:$J$122</definedName>
    <definedName name="_xlnm.Print_Area" localSheetId="6">'POSEBNI DIO'!$A$1:$G$603</definedName>
    <definedName name="_xlnm.Print_Area" localSheetId="2">'Prihodi i rashodi po izvorima'!$A$1:$J$48</definedName>
    <definedName name="_xlnm.Print_Area" localSheetId="4">'Račun financiranja'!$A$1:$I$15</definedName>
    <definedName name="_xlnm.Print_Area" localSheetId="5">'Račun financiranja po izvorima'!$A$1:$I$17</definedName>
    <definedName name="_xlnm.Print_Area" localSheetId="3">'Rashodi prema funkcijskoj kl'!$A$1:$G$23</definedName>
    <definedName name="_xlnm.Print_Area" localSheetId="0">SAŽETAK!$A$1:$K$36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5" l="1"/>
  <c r="I29" i="1"/>
  <c r="F83" i="10"/>
  <c r="F82" i="10"/>
  <c r="F77" i="10" s="1"/>
  <c r="E82" i="10"/>
  <c r="H94" i="15"/>
  <c r="G51" i="15"/>
  <c r="E93" i="15"/>
  <c r="H40" i="15"/>
  <c r="J10" i="1"/>
  <c r="K10" i="1"/>
  <c r="J13" i="1"/>
  <c r="K13" i="1"/>
  <c r="J14" i="1"/>
  <c r="K14" i="1"/>
  <c r="E108" i="15"/>
  <c r="E18" i="15"/>
  <c r="F18" i="15"/>
  <c r="H18" i="15"/>
  <c r="E21" i="15"/>
  <c r="E28" i="15"/>
  <c r="J48" i="12"/>
  <c r="J35" i="12"/>
  <c r="J37" i="12"/>
  <c r="J38" i="12"/>
  <c r="J40" i="12"/>
  <c r="J43" i="12"/>
  <c r="J44" i="12"/>
  <c r="J45" i="12"/>
  <c r="J47" i="12"/>
  <c r="I35" i="12"/>
  <c r="I37" i="12"/>
  <c r="I40" i="12"/>
  <c r="I43" i="12"/>
  <c r="I47" i="12"/>
  <c r="J13" i="12"/>
  <c r="J15" i="12"/>
  <c r="J16" i="12"/>
  <c r="J18" i="12"/>
  <c r="J21" i="12"/>
  <c r="J22" i="12"/>
  <c r="J23" i="12"/>
  <c r="J25" i="12"/>
  <c r="J26" i="12"/>
  <c r="I13" i="12"/>
  <c r="I15" i="12"/>
  <c r="I18" i="12"/>
  <c r="I21" i="12"/>
  <c r="I25" i="12"/>
  <c r="H39" i="12"/>
  <c r="I39" i="12" s="1"/>
  <c r="G46" i="12"/>
  <c r="G42" i="12"/>
  <c r="G39" i="12"/>
  <c r="G36" i="12"/>
  <c r="G34" i="12"/>
  <c r="G33" i="12" s="1"/>
  <c r="G24" i="12"/>
  <c r="G11" i="12" s="1"/>
  <c r="G20" i="12"/>
  <c r="G17" i="12"/>
  <c r="G14" i="12"/>
  <c r="G12" i="12"/>
  <c r="J39" i="12" l="1"/>
  <c r="G396" i="10"/>
  <c r="F307" i="10"/>
  <c r="F306" i="10"/>
  <c r="F269" i="10"/>
  <c r="F270" i="10"/>
  <c r="F596" i="10"/>
  <c r="F593" i="10" s="1"/>
  <c r="E443" i="10"/>
  <c r="F468" i="10"/>
  <c r="E466" i="10"/>
  <c r="F461" i="10"/>
  <c r="F464" i="10"/>
  <c r="F204" i="10"/>
  <c r="F196" i="10"/>
  <c r="F89" i="10"/>
  <c r="F88" i="10" s="1"/>
  <c r="E88" i="10"/>
  <c r="E87" i="10" s="1"/>
  <c r="E86" i="10" s="1"/>
  <c r="E85" i="10" s="1"/>
  <c r="A1" i="1"/>
  <c r="A1" i="15"/>
  <c r="A1" i="12"/>
  <c r="A1" i="11"/>
  <c r="A1" i="13"/>
  <c r="A1" i="14"/>
  <c r="E268" i="10"/>
  <c r="E267" i="10" s="1"/>
  <c r="F87" i="10" l="1"/>
  <c r="F229" i="10"/>
  <c r="F228" i="10" s="1"/>
  <c r="E227" i="10"/>
  <c r="E226" i="10" s="1"/>
  <c r="E225" i="10" s="1"/>
  <c r="F223" i="10"/>
  <c r="F222" i="10" s="1"/>
  <c r="E221" i="10"/>
  <c r="E220" i="10" s="1"/>
  <c r="E219" i="10" s="1"/>
  <c r="F86" i="10" l="1"/>
  <c r="F227" i="10"/>
  <c r="G228" i="10"/>
  <c r="F85" i="10"/>
  <c r="F221" i="10"/>
  <c r="G222" i="10"/>
  <c r="F13" i="10"/>
  <c r="F17" i="10"/>
  <c r="F22" i="10"/>
  <c r="F30" i="10"/>
  <c r="F37" i="10"/>
  <c r="F36" i="10" s="1"/>
  <c r="G36" i="10" s="1"/>
  <c r="F40" i="10"/>
  <c r="F39" i="10" s="1"/>
  <c r="F46" i="10"/>
  <c r="F48" i="10"/>
  <c r="F55" i="10"/>
  <c r="F54" i="10" s="1"/>
  <c r="F62" i="10"/>
  <c r="F61" i="10" s="1"/>
  <c r="F68" i="10"/>
  <c r="F71" i="10"/>
  <c r="F73" i="10"/>
  <c r="F79" i="10"/>
  <c r="F78" i="10" s="1"/>
  <c r="F95" i="10"/>
  <c r="F94" i="10" s="1"/>
  <c r="F101" i="10"/>
  <c r="F100" i="10" s="1"/>
  <c r="F107" i="10"/>
  <c r="F106" i="10" s="1"/>
  <c r="F113" i="10"/>
  <c r="F112" i="10" s="1"/>
  <c r="F119" i="10"/>
  <c r="F118" i="10" s="1"/>
  <c r="F125" i="10"/>
  <c r="F127" i="10"/>
  <c r="F129" i="10"/>
  <c r="F132" i="10"/>
  <c r="F131" i="10" s="1"/>
  <c r="F139" i="10"/>
  <c r="F141" i="10"/>
  <c r="F143" i="10"/>
  <c r="F146" i="10"/>
  <c r="F145" i="10" s="1"/>
  <c r="F153" i="10"/>
  <c r="F155" i="10"/>
  <c r="F157" i="10"/>
  <c r="F160" i="10"/>
  <c r="G159" i="10" s="1"/>
  <c r="F167" i="10"/>
  <c r="F169" i="10"/>
  <c r="F171" i="10"/>
  <c r="F174" i="10"/>
  <c r="F173" i="10" s="1"/>
  <c r="F182" i="10"/>
  <c r="F181" i="10" s="1"/>
  <c r="F189" i="10"/>
  <c r="F188" i="10" s="1"/>
  <c r="F195" i="10"/>
  <c r="F210" i="10"/>
  <c r="F209" i="10" s="1"/>
  <c r="F217" i="10"/>
  <c r="F216" i="10" s="1"/>
  <c r="F236" i="10"/>
  <c r="F238" i="10"/>
  <c r="F241" i="10"/>
  <c r="F244" i="10"/>
  <c r="F249" i="10"/>
  <c r="F248" i="10" s="1"/>
  <c r="G248" i="10" s="1"/>
  <c r="F254" i="10"/>
  <c r="F253" i="10" s="1"/>
  <c r="F259" i="10"/>
  <c r="F261" i="10"/>
  <c r="F264" i="10"/>
  <c r="F273" i="10"/>
  <c r="F272" i="10" s="1"/>
  <c r="G272" i="10" s="1"/>
  <c r="F278" i="10"/>
  <c r="F280" i="10"/>
  <c r="F282" i="10"/>
  <c r="F285" i="10"/>
  <c r="F287" i="10"/>
  <c r="F292" i="10"/>
  <c r="F297" i="10"/>
  <c r="F299" i="10"/>
  <c r="F302" i="10"/>
  <c r="F304" i="10"/>
  <c r="F312" i="10"/>
  <c r="F311" i="10" s="1"/>
  <c r="F318" i="10"/>
  <c r="F320" i="10"/>
  <c r="F322" i="10"/>
  <c r="F327" i="10"/>
  <c r="F329" i="10"/>
  <c r="F331" i="10"/>
  <c r="F334" i="10"/>
  <c r="F336" i="10"/>
  <c r="F340" i="10"/>
  <c r="F339" i="10" s="1"/>
  <c r="F346" i="10"/>
  <c r="F348" i="10"/>
  <c r="F350" i="10"/>
  <c r="F356" i="10"/>
  <c r="F358" i="10"/>
  <c r="F364" i="10"/>
  <c r="F363" i="10" s="1"/>
  <c r="F366" i="10"/>
  <c r="F370" i="10"/>
  <c r="F369" i="10" s="1"/>
  <c r="F376" i="10"/>
  <c r="F379" i="10"/>
  <c r="F384" i="10"/>
  <c r="F388" i="10"/>
  <c r="F393" i="10"/>
  <c r="F392" i="10" s="1"/>
  <c r="F399" i="10"/>
  <c r="F401" i="10"/>
  <c r="F405" i="10"/>
  <c r="F409" i="10"/>
  <c r="F408" i="10" s="1"/>
  <c r="F414" i="10"/>
  <c r="F413" i="10" s="1"/>
  <c r="F417" i="10"/>
  <c r="F420" i="10"/>
  <c r="F422" i="10"/>
  <c r="F425" i="10"/>
  <c r="F429" i="10"/>
  <c r="F428" i="10" s="1"/>
  <c r="F434" i="10"/>
  <c r="F433" i="10" s="1"/>
  <c r="F440" i="10"/>
  <c r="F439" i="10" s="1"/>
  <c r="F446" i="10"/>
  <c r="F448" i="10"/>
  <c r="F450" i="10"/>
  <c r="F453" i="10"/>
  <c r="F456" i="10"/>
  <c r="F474" i="10"/>
  <c r="F473" i="10" s="1"/>
  <c r="F479" i="10"/>
  <c r="F481" i="10"/>
  <c r="F483" i="10"/>
  <c r="F486" i="10"/>
  <c r="F488" i="10"/>
  <c r="F492" i="10"/>
  <c r="F491" i="10" s="1"/>
  <c r="F498" i="10"/>
  <c r="F497" i="10" s="1"/>
  <c r="F503" i="10"/>
  <c r="F505" i="10"/>
  <c r="F511" i="10"/>
  <c r="F510" i="10" s="1"/>
  <c r="F517" i="10"/>
  <c r="F523" i="10"/>
  <c r="F528" i="10"/>
  <c r="F527" i="10" s="1"/>
  <c r="F533" i="10"/>
  <c r="F532" i="10" s="1"/>
  <c r="F538" i="10"/>
  <c r="F540" i="10"/>
  <c r="F542" i="10"/>
  <c r="F547" i="10"/>
  <c r="F546" i="10" s="1"/>
  <c r="F549" i="10"/>
  <c r="F555" i="10"/>
  <c r="F554" i="10" s="1"/>
  <c r="F560" i="10"/>
  <c r="F559" i="10" s="1"/>
  <c r="F566" i="10"/>
  <c r="F568" i="10"/>
  <c r="F571" i="10"/>
  <c r="F570" i="10" s="1"/>
  <c r="F577" i="10"/>
  <c r="F576" i="10" s="1"/>
  <c r="F581" i="10"/>
  <c r="F580" i="10" s="1"/>
  <c r="F587" i="10"/>
  <c r="F586" i="10" s="1"/>
  <c r="F594" i="10"/>
  <c r="F592" i="10" l="1"/>
  <c r="G593" i="10"/>
  <c r="F585" i="10"/>
  <c r="G586" i="10"/>
  <c r="F407" i="10"/>
  <c r="F579" i="10"/>
  <c r="G580" i="10"/>
  <c r="F575" i="10"/>
  <c r="F574" i="10" s="1"/>
  <c r="G576" i="10"/>
  <c r="F445" i="10"/>
  <c r="G445" i="10" s="1"/>
  <c r="F432" i="10"/>
  <c r="F431" i="10" s="1"/>
  <c r="F427" i="10"/>
  <c r="F545" i="10"/>
  <c r="F53" i="10"/>
  <c r="F472" i="10"/>
  <c r="F187" i="10"/>
  <c r="G188" i="10"/>
  <c r="F180" i="10"/>
  <c r="F391" i="10"/>
  <c r="G392" i="10"/>
  <c r="F117" i="10"/>
  <c r="G118" i="10"/>
  <c r="F215" i="10"/>
  <c r="G216" i="10"/>
  <c r="F208" i="10"/>
  <c r="F194" i="10"/>
  <c r="F531" i="10"/>
  <c r="F526" i="10"/>
  <c r="F111" i="10"/>
  <c r="G112" i="10"/>
  <c r="F438" i="10"/>
  <c r="F93" i="10"/>
  <c r="F220" i="10"/>
  <c r="G221" i="10"/>
  <c r="F496" i="10"/>
  <c r="F368" i="10"/>
  <c r="F252" i="10"/>
  <c r="G253" i="10"/>
  <c r="F60" i="10"/>
  <c r="F509" i="10"/>
  <c r="G510" i="10"/>
  <c r="F99" i="10"/>
  <c r="F310" i="10"/>
  <c r="G311" i="10"/>
  <c r="F105" i="10"/>
  <c r="F558" i="10"/>
  <c r="F362" i="10"/>
  <c r="F553" i="10"/>
  <c r="F226" i="10"/>
  <c r="G227" i="10"/>
  <c r="F355" i="10"/>
  <c r="F478" i="10"/>
  <c r="G478" i="10" s="1"/>
  <c r="F67" i="10"/>
  <c r="F537" i="10"/>
  <c r="F333" i="10"/>
  <c r="G333" i="10" s="1"/>
  <c r="F277" i="10"/>
  <c r="F502" i="10"/>
  <c r="F12" i="10"/>
  <c r="F416" i="10"/>
  <c r="F235" i="10"/>
  <c r="F452" i="10"/>
  <c r="F345" i="10"/>
  <c r="F485" i="10"/>
  <c r="F398" i="10"/>
  <c r="F284" i="10"/>
  <c r="G284" i="10" s="1"/>
  <c r="F138" i="10"/>
  <c r="F565" i="10"/>
  <c r="F375" i="10"/>
  <c r="F296" i="10"/>
  <c r="F516" i="10"/>
  <c r="F45" i="10"/>
  <c r="F124" i="10"/>
  <c r="F326" i="10"/>
  <c r="F166" i="10"/>
  <c r="F165" i="10" s="1"/>
  <c r="F258" i="10"/>
  <c r="F317" i="10"/>
  <c r="F66" i="10" l="1"/>
  <c r="F65" i="10" s="1"/>
  <c r="G67" i="10"/>
  <c r="F397" i="10"/>
  <c r="G398" i="10"/>
  <c r="F137" i="10"/>
  <c r="F354" i="10"/>
  <c r="F477" i="10"/>
  <c r="G485" i="10"/>
  <c r="F444" i="10"/>
  <c r="G452" i="10"/>
  <c r="F151" i="10"/>
  <c r="G152" i="10"/>
  <c r="F584" i="10"/>
  <c r="F257" i="10"/>
  <c r="F256" i="10" s="1"/>
  <c r="G258" i="10"/>
  <c r="F344" i="10"/>
  <c r="F343" i="10" s="1"/>
  <c r="G345" i="10"/>
  <c r="F325" i="10"/>
  <c r="G326" i="10"/>
  <c r="F123" i="10"/>
  <c r="F164" i="10"/>
  <c r="F316" i="10"/>
  <c r="F315" i="10" s="1"/>
  <c r="F234" i="10"/>
  <c r="G235" i="10"/>
  <c r="F564" i="10"/>
  <c r="G269" i="10"/>
  <c r="F268" i="10"/>
  <c r="F412" i="10"/>
  <c r="G416" i="10"/>
  <c r="F501" i="10"/>
  <c r="F500" i="10" s="1"/>
  <c r="F515" i="10"/>
  <c r="F514" i="10" s="1"/>
  <c r="G516" i="10"/>
  <c r="F276" i="10"/>
  <c r="G277" i="10"/>
  <c r="F295" i="10"/>
  <c r="F294" i="10" s="1"/>
  <c r="G296" i="10"/>
  <c r="F591" i="10"/>
  <c r="F590" i="10" s="1"/>
  <c r="F374" i="10"/>
  <c r="F214" i="10"/>
  <c r="F536" i="10"/>
  <c r="G537" i="10"/>
  <c r="F353" i="10"/>
  <c r="F437" i="10"/>
  <c r="F390" i="10"/>
  <c r="F104" i="10"/>
  <c r="F373" i="10"/>
  <c r="F92" i="10"/>
  <c r="F573" i="10"/>
  <c r="F508" i="10"/>
  <c r="F110" i="10"/>
  <c r="F179" i="10"/>
  <c r="F116" i="10"/>
  <c r="F225" i="10"/>
  <c r="G225" i="10" s="1"/>
  <c r="G226" i="10"/>
  <c r="F59" i="10"/>
  <c r="F525" i="10"/>
  <c r="F186" i="10"/>
  <c r="F163" i="10"/>
  <c r="F361" i="10"/>
  <c r="F251" i="10"/>
  <c r="F530" i="10"/>
  <c r="F471" i="10"/>
  <c r="F467" i="10" s="1"/>
  <c r="F309" i="10"/>
  <c r="F98" i="10"/>
  <c r="F552" i="10"/>
  <c r="F557" i="10"/>
  <c r="F193" i="10"/>
  <c r="F52" i="10"/>
  <c r="F219" i="10"/>
  <c r="G219" i="10" s="1"/>
  <c r="G220" i="10"/>
  <c r="F495" i="10"/>
  <c r="F207" i="10"/>
  <c r="F544" i="10"/>
  <c r="F76" i="10"/>
  <c r="F44" i="10"/>
  <c r="G45" i="10"/>
  <c r="F11" i="10"/>
  <c r="G12" i="10"/>
  <c r="F466" i="10" l="1"/>
  <c r="F324" i="10"/>
  <c r="F314" i="10" s="1"/>
  <c r="F136" i="10"/>
  <c r="F135" i="10" s="1"/>
  <c r="F360" i="10"/>
  <c r="F122" i="10"/>
  <c r="F121" i="10" s="1"/>
  <c r="F411" i="10"/>
  <c r="F396" i="10"/>
  <c r="F150" i="10"/>
  <c r="F149" i="10" s="1"/>
  <c r="F267" i="10"/>
  <c r="G267" i="10" s="1"/>
  <c r="G268" i="10"/>
  <c r="F563" i="10"/>
  <c r="F562" i="10" s="1"/>
  <c r="F583" i="10"/>
  <c r="F275" i="10"/>
  <c r="F476" i="10"/>
  <c r="F233" i="10"/>
  <c r="F115" i="10"/>
  <c r="F64" i="10"/>
  <c r="F192" i="10"/>
  <c r="F58" i="10"/>
  <c r="F178" i="10"/>
  <c r="F551" i="10"/>
  <c r="F97" i="10"/>
  <c r="F103" i="10"/>
  <c r="F206" i="10"/>
  <c r="F109" i="10"/>
  <c r="F494" i="10"/>
  <c r="F507" i="10"/>
  <c r="F436" i="10"/>
  <c r="F185" i="10"/>
  <c r="F342" i="10"/>
  <c r="F352" i="10"/>
  <c r="F372" i="10"/>
  <c r="F535" i="10"/>
  <c r="F513" i="10" s="1"/>
  <c r="F51" i="10"/>
  <c r="F91" i="10"/>
  <c r="F213" i="10"/>
  <c r="F75" i="10"/>
  <c r="F43" i="10"/>
  <c r="F10" i="10"/>
  <c r="G11" i="10"/>
  <c r="H16" i="15"/>
  <c r="F42" i="12"/>
  <c r="H42" i="12"/>
  <c r="E42" i="12"/>
  <c r="J42" i="12" l="1"/>
  <c r="I42" i="12"/>
  <c r="F443" i="10"/>
  <c r="F232" i="10"/>
  <c r="F395" i="10"/>
  <c r="F57" i="10"/>
  <c r="F442" i="10"/>
  <c r="F177" i="10"/>
  <c r="F184" i="10"/>
  <c r="F212" i="10"/>
  <c r="F42" i="10"/>
  <c r="F9" i="10"/>
  <c r="E369" i="10"/>
  <c r="F231" i="10" l="1"/>
  <c r="E368" i="10"/>
  <c r="F203" i="10"/>
  <c r="F8" i="10"/>
  <c r="E20" i="12"/>
  <c r="F20" i="12"/>
  <c r="H20" i="12"/>
  <c r="J20" i="12" l="1"/>
  <c r="I20" i="12"/>
  <c r="F202" i="10"/>
  <c r="E173" i="10"/>
  <c r="E592" i="10"/>
  <c r="E591" i="10" l="1"/>
  <c r="E590" i="10" s="1"/>
  <c r="G590" i="10" s="1"/>
  <c r="G592" i="10"/>
  <c r="F201" i="10"/>
  <c r="E166" i="10"/>
  <c r="I12" i="1"/>
  <c r="I11" i="1"/>
  <c r="I9" i="1" s="1"/>
  <c r="H12" i="1"/>
  <c r="H9" i="1"/>
  <c r="H120" i="15"/>
  <c r="H119" i="15" s="1"/>
  <c r="H117" i="15"/>
  <c r="H111" i="15"/>
  <c r="H108" i="15"/>
  <c r="H104" i="15"/>
  <c r="H102" i="15"/>
  <c r="H101" i="15" s="1"/>
  <c r="H97" i="15"/>
  <c r="H96" i="15" s="1"/>
  <c r="H93" i="15" s="1"/>
  <c r="H51" i="15" s="1"/>
  <c r="H90" i="15"/>
  <c r="H89" i="15" s="1"/>
  <c r="H81" i="15"/>
  <c r="H72" i="15"/>
  <c r="H65" i="15"/>
  <c r="H60" i="15"/>
  <c r="H57" i="15"/>
  <c r="H55" i="15"/>
  <c r="H53" i="15"/>
  <c r="H39" i="15"/>
  <c r="H35" i="15"/>
  <c r="H34" i="15" s="1"/>
  <c r="H31" i="15"/>
  <c r="H28" i="15"/>
  <c r="H25" i="15"/>
  <c r="H24" i="15" s="1"/>
  <c r="H21" i="15"/>
  <c r="H20" i="15" s="1"/>
  <c r="H13" i="15"/>
  <c r="H46" i="12"/>
  <c r="H36" i="12"/>
  <c r="H34" i="12"/>
  <c r="H24" i="12"/>
  <c r="H17" i="12"/>
  <c r="H14" i="12"/>
  <c r="H12" i="12"/>
  <c r="E22" i="11"/>
  <c r="E20" i="11"/>
  <c r="E18" i="11"/>
  <c r="E16" i="11"/>
  <c r="E13" i="11"/>
  <c r="E12" i="11" s="1"/>
  <c r="K12" i="1" l="1"/>
  <c r="K9" i="1"/>
  <c r="H27" i="15"/>
  <c r="J27" i="15" s="1"/>
  <c r="H12" i="15"/>
  <c r="J12" i="15" s="1"/>
  <c r="J34" i="12"/>
  <c r="I34" i="12"/>
  <c r="J12" i="12"/>
  <c r="I12" i="12"/>
  <c r="I46" i="12"/>
  <c r="J46" i="12"/>
  <c r="J24" i="12"/>
  <c r="I24" i="12"/>
  <c r="I17" i="12"/>
  <c r="J17" i="12"/>
  <c r="I36" i="12"/>
  <c r="J36" i="12"/>
  <c r="J14" i="12"/>
  <c r="I14" i="12"/>
  <c r="F12" i="11"/>
  <c r="G12" i="11"/>
  <c r="H15" i="1"/>
  <c r="H23" i="1" s="1"/>
  <c r="J96" i="15"/>
  <c r="J20" i="15"/>
  <c r="J101" i="15"/>
  <c r="J24" i="15"/>
  <c r="J34" i="15"/>
  <c r="J89" i="15"/>
  <c r="J119" i="15"/>
  <c r="H38" i="15"/>
  <c r="J39" i="15"/>
  <c r="H107" i="15"/>
  <c r="H106" i="15" s="1"/>
  <c r="H11" i="12"/>
  <c r="D11" i="11"/>
  <c r="G591" i="10"/>
  <c r="E165" i="10"/>
  <c r="F200" i="10"/>
  <c r="F191" i="10" s="1"/>
  <c r="F7" i="10" s="1"/>
  <c r="I15" i="1"/>
  <c r="G106" i="15"/>
  <c r="H52" i="15"/>
  <c r="H59" i="15"/>
  <c r="H33" i="12"/>
  <c r="E15" i="11"/>
  <c r="H11" i="15"/>
  <c r="G11" i="15"/>
  <c r="G43" i="15" s="1"/>
  <c r="E111" i="10"/>
  <c r="E585" i="10"/>
  <c r="E579" i="10"/>
  <c r="G579" i="10" s="1"/>
  <c r="E575" i="10"/>
  <c r="G575" i="10" s="1"/>
  <c r="E570" i="10"/>
  <c r="E559" i="10"/>
  <c r="E554" i="10"/>
  <c r="E546" i="10"/>
  <c r="E532" i="10"/>
  <c r="E527" i="10"/>
  <c r="E509" i="10"/>
  <c r="E497" i="10"/>
  <c r="E491" i="10"/>
  <c r="E473" i="10"/>
  <c r="E439" i="10"/>
  <c r="E433" i="10"/>
  <c r="E428" i="10"/>
  <c r="E408" i="10"/>
  <c r="E391" i="10"/>
  <c r="E363" i="10"/>
  <c r="E339" i="10"/>
  <c r="E310" i="10"/>
  <c r="E252" i="10"/>
  <c r="E209" i="10"/>
  <c r="E215" i="10"/>
  <c r="E195" i="10"/>
  <c r="E187" i="10"/>
  <c r="E181" i="10"/>
  <c r="E145" i="10"/>
  <c r="E131" i="10"/>
  <c r="E117" i="10"/>
  <c r="E106" i="10"/>
  <c r="E100" i="10"/>
  <c r="E94" i="10"/>
  <c r="E78" i="10"/>
  <c r="E61" i="10"/>
  <c r="E54" i="10"/>
  <c r="I23" i="1" l="1"/>
  <c r="J33" i="12"/>
  <c r="I33" i="12"/>
  <c r="I11" i="12"/>
  <c r="J11" i="12"/>
  <c r="E11" i="11"/>
  <c r="G15" i="11"/>
  <c r="F15" i="11"/>
  <c r="J106" i="15"/>
  <c r="H122" i="15"/>
  <c r="J59" i="15"/>
  <c r="J38" i="15"/>
  <c r="J52" i="15"/>
  <c r="J43" i="15"/>
  <c r="J11" i="15"/>
  <c r="J107" i="15"/>
  <c r="G122" i="15"/>
  <c r="E407" i="10"/>
  <c r="E584" i="10"/>
  <c r="G584" i="10" s="1"/>
  <c r="G585" i="10"/>
  <c r="E427" i="10"/>
  <c r="E432" i="10"/>
  <c r="E164" i="10"/>
  <c r="E526" i="10"/>
  <c r="E531" i="10"/>
  <c r="E553" i="10"/>
  <c r="E53" i="10"/>
  <c r="E60" i="10"/>
  <c r="E362" i="10"/>
  <c r="E508" i="10"/>
  <c r="G509" i="10"/>
  <c r="E545" i="10"/>
  <c r="E309" i="10"/>
  <c r="G309" i="10" s="1"/>
  <c r="G310" i="10"/>
  <c r="E390" i="10"/>
  <c r="G390" i="10" s="1"/>
  <c r="G391" i="10"/>
  <c r="E105" i="10"/>
  <c r="E431" i="10"/>
  <c r="E186" i="10"/>
  <c r="G187" i="10"/>
  <c r="E558" i="10"/>
  <c r="E496" i="10"/>
  <c r="E214" i="10"/>
  <c r="G215" i="10"/>
  <c r="E251" i="10"/>
  <c r="G251" i="10" s="1"/>
  <c r="G252" i="10"/>
  <c r="E77" i="10"/>
  <c r="E93" i="10"/>
  <c r="E99" i="10"/>
  <c r="E110" i="10"/>
  <c r="G111" i="10"/>
  <c r="E116" i="10"/>
  <c r="G117" i="10"/>
  <c r="E438" i="10"/>
  <c r="E472" i="10"/>
  <c r="E180" i="10"/>
  <c r="E194" i="10"/>
  <c r="E208" i="10"/>
  <c r="E515" i="10"/>
  <c r="E295" i="10"/>
  <c r="E355" i="10"/>
  <c r="E502" i="10"/>
  <c r="E574" i="10"/>
  <c r="E10" i="10"/>
  <c r="E257" i="10"/>
  <c r="E397" i="10"/>
  <c r="E44" i="10"/>
  <c r="E124" i="10"/>
  <c r="E344" i="10"/>
  <c r="E203" i="10"/>
  <c r="E375" i="10"/>
  <c r="E138" i="10"/>
  <c r="E565" i="10"/>
  <c r="E412" i="10"/>
  <c r="E317" i="10"/>
  <c r="E234" i="10"/>
  <c r="E66" i="10"/>
  <c r="E151" i="10"/>
  <c r="E536" i="10"/>
  <c r="F102" i="15"/>
  <c r="F101" i="15" s="1"/>
  <c r="E102" i="15"/>
  <c r="E101" i="15" s="1"/>
  <c r="I101" i="15" s="1"/>
  <c r="G11" i="11" l="1"/>
  <c r="F11" i="11"/>
  <c r="J122" i="15"/>
  <c r="J51" i="15"/>
  <c r="E374" i="10"/>
  <c r="E123" i="10"/>
  <c r="E163" i="10"/>
  <c r="E573" i="10"/>
  <c r="G573" i="10" s="1"/>
  <c r="G574" i="10"/>
  <c r="E150" i="10"/>
  <c r="E149" i="10" s="1"/>
  <c r="G149" i="10" s="1"/>
  <c r="G151" i="10"/>
  <c r="E316" i="10"/>
  <c r="E396" i="10"/>
  <c r="E395" i="10" s="1"/>
  <c r="G395" i="10" s="1"/>
  <c r="G397" i="10"/>
  <c r="E501" i="10"/>
  <c r="E500" i="10" s="1"/>
  <c r="E354" i="10"/>
  <c r="E353" i="10" s="1"/>
  <c r="E233" i="10"/>
  <c r="G233" i="10" s="1"/>
  <c r="G234" i="10"/>
  <c r="E411" i="10"/>
  <c r="G411" i="10" s="1"/>
  <c r="G412" i="10"/>
  <c r="E137" i="10"/>
  <c r="E564" i="10"/>
  <c r="E544" i="10"/>
  <c r="E495" i="10"/>
  <c r="E115" i="10"/>
  <c r="G115" i="10" s="1"/>
  <c r="G116" i="10"/>
  <c r="E9" i="10"/>
  <c r="G9" i="10" s="1"/>
  <c r="G10" i="10"/>
  <c r="E535" i="10"/>
  <c r="G535" i="10" s="1"/>
  <c r="G536" i="10"/>
  <c r="E507" i="10"/>
  <c r="G507" i="10" s="1"/>
  <c r="G508" i="10"/>
  <c r="E294" i="10"/>
  <c r="G294" i="10" s="1"/>
  <c r="G295" i="10"/>
  <c r="E514" i="10"/>
  <c r="G514" i="10" s="1"/>
  <c r="G515" i="10"/>
  <c r="E52" i="10"/>
  <c r="E530" i="10"/>
  <c r="E471" i="10"/>
  <c r="E65" i="10"/>
  <c r="G66" i="10"/>
  <c r="E437" i="10"/>
  <c r="E557" i="10"/>
  <c r="E185" i="10"/>
  <c r="G186" i="10"/>
  <c r="E59" i="10"/>
  <c r="E373" i="10"/>
  <c r="E207" i="10"/>
  <c r="E179" i="10"/>
  <c r="E256" i="10"/>
  <c r="G256" i="10" s="1"/>
  <c r="G257" i="10"/>
  <c r="E213" i="10"/>
  <c r="G214" i="10"/>
  <c r="E315" i="10"/>
  <c r="E361" i="10"/>
  <c r="E109" i="10"/>
  <c r="G109" i="10" s="1"/>
  <c r="G110" i="10"/>
  <c r="E98" i="10"/>
  <c r="E202" i="10"/>
  <c r="E92" i="10"/>
  <c r="E104" i="10"/>
  <c r="E552" i="10"/>
  <c r="E343" i="10"/>
  <c r="G344" i="10"/>
  <c r="E193" i="10"/>
  <c r="E76" i="10"/>
  <c r="E43" i="10"/>
  <c r="G44" i="10"/>
  <c r="E525" i="10"/>
  <c r="E325" i="10"/>
  <c r="E477" i="10"/>
  <c r="E276" i="10"/>
  <c r="E444" i="10"/>
  <c r="E563" i="10" l="1"/>
  <c r="E275" i="10"/>
  <c r="G276" i="10"/>
  <c r="E324" i="10"/>
  <c r="G324" i="10" s="1"/>
  <c r="G325" i="10"/>
  <c r="E476" i="10"/>
  <c r="G476" i="10" s="1"/>
  <c r="G477" i="10"/>
  <c r="E136" i="10"/>
  <c r="G443" i="10"/>
  <c r="G444" i="10"/>
  <c r="G150" i="10"/>
  <c r="E122" i="10"/>
  <c r="E352" i="10"/>
  <c r="E206" i="10"/>
  <c r="E64" i="10"/>
  <c r="G64" i="10" s="1"/>
  <c r="G65" i="10"/>
  <c r="E91" i="10"/>
  <c r="E42" i="10"/>
  <c r="G42" i="10" s="1"/>
  <c r="G43" i="10"/>
  <c r="E178" i="10"/>
  <c r="E97" i="10"/>
  <c r="E232" i="10"/>
  <c r="G232" i="10" s="1"/>
  <c r="G275" i="10"/>
  <c r="E342" i="10"/>
  <c r="G342" i="10" s="1"/>
  <c r="G343" i="10"/>
  <c r="E58" i="10"/>
  <c r="E51" i="10"/>
  <c r="E8" i="10" s="1"/>
  <c r="G8" i="10" s="1"/>
  <c r="E201" i="10"/>
  <c r="E436" i="10"/>
  <c r="E75" i="10"/>
  <c r="E192" i="10"/>
  <c r="E513" i="10"/>
  <c r="G513" i="10" s="1"/>
  <c r="E314" i="10"/>
  <c r="G314" i="10" s="1"/>
  <c r="E551" i="10"/>
  <c r="E494" i="10"/>
  <c r="E184" i="10"/>
  <c r="G184" i="10" s="1"/>
  <c r="G185" i="10"/>
  <c r="E360" i="10"/>
  <c r="G360" i="10" s="1"/>
  <c r="E103" i="10"/>
  <c r="E212" i="10"/>
  <c r="G212" i="10" s="1"/>
  <c r="G213" i="10"/>
  <c r="F36" i="1"/>
  <c r="F34" i="1"/>
  <c r="E442" i="10" l="1"/>
  <c r="G442" i="10" s="1"/>
  <c r="E121" i="10"/>
  <c r="E135" i="10"/>
  <c r="E57" i="10" s="1"/>
  <c r="G57" i="10" s="1"/>
  <c r="E562" i="10"/>
  <c r="E200" i="10"/>
  <c r="E191" i="10" s="1"/>
  <c r="E177" i="10"/>
  <c r="F46" i="12"/>
  <c r="E46" i="12"/>
  <c r="F39" i="12"/>
  <c r="E39" i="12"/>
  <c r="F36" i="12"/>
  <c r="E36" i="12"/>
  <c r="F34" i="12"/>
  <c r="E34" i="12"/>
  <c r="F24" i="12"/>
  <c r="F17" i="12"/>
  <c r="F14" i="12"/>
  <c r="F12" i="12"/>
  <c r="E12" i="12"/>
  <c r="E14" i="12"/>
  <c r="E17" i="12"/>
  <c r="E24" i="12"/>
  <c r="F33" i="12" l="1"/>
  <c r="E33" i="12"/>
  <c r="F11" i="12"/>
  <c r="E11" i="12"/>
  <c r="F120" i="15"/>
  <c r="F119" i="15" s="1"/>
  <c r="E120" i="15"/>
  <c r="E119" i="15" s="1"/>
  <c r="F117" i="15"/>
  <c r="E117" i="15"/>
  <c r="F111" i="15"/>
  <c r="E111" i="15"/>
  <c r="F108" i="15"/>
  <c r="F104" i="15"/>
  <c r="E104" i="15"/>
  <c r="F97" i="15"/>
  <c r="F96" i="15" s="1"/>
  <c r="F94" i="15" s="1"/>
  <c r="F93" i="15" s="1"/>
  <c r="E97" i="15"/>
  <c r="E96" i="15" s="1"/>
  <c r="I96" i="15" s="1"/>
  <c r="F90" i="15"/>
  <c r="F89" i="15" s="1"/>
  <c r="E90" i="15"/>
  <c r="E89" i="15" s="1"/>
  <c r="I89" i="15" s="1"/>
  <c r="F81" i="15"/>
  <c r="E81" i="15"/>
  <c r="F72" i="15"/>
  <c r="E72" i="15"/>
  <c r="F65" i="15"/>
  <c r="E65" i="15"/>
  <c r="F60" i="15"/>
  <c r="E60" i="15"/>
  <c r="F57" i="15"/>
  <c r="E57" i="15"/>
  <c r="F55" i="15"/>
  <c r="E55" i="15"/>
  <c r="F53" i="15"/>
  <c r="E53" i="15"/>
  <c r="F40" i="15"/>
  <c r="F39" i="15" s="1"/>
  <c r="F38" i="15" s="1"/>
  <c r="E40" i="15"/>
  <c r="E39" i="15" s="1"/>
  <c r="F35" i="15"/>
  <c r="F34" i="15" s="1"/>
  <c r="E35" i="15"/>
  <c r="E34" i="15" s="1"/>
  <c r="I34" i="15" s="1"/>
  <c r="F31" i="15"/>
  <c r="E31" i="15"/>
  <c r="F28" i="15"/>
  <c r="F25" i="15"/>
  <c r="F24" i="15" s="1"/>
  <c r="E25" i="15"/>
  <c r="E24" i="15" s="1"/>
  <c r="I24" i="15" s="1"/>
  <c r="F21" i="15"/>
  <c r="F20" i="15" s="1"/>
  <c r="F16" i="15" s="1"/>
  <c r="E20" i="15"/>
  <c r="I20" i="15" s="1"/>
  <c r="F13" i="15"/>
  <c r="E13" i="15"/>
  <c r="E12" i="15" l="1"/>
  <c r="I12" i="15" s="1"/>
  <c r="F12" i="15"/>
  <c r="E38" i="15"/>
  <c r="I38" i="15" s="1"/>
  <c r="I39" i="15"/>
  <c r="F59" i="15"/>
  <c r="E52" i="15"/>
  <c r="I52" i="15" s="1"/>
  <c r="F52" i="15"/>
  <c r="E59" i="15"/>
  <c r="I59" i="15" s="1"/>
  <c r="E107" i="15"/>
  <c r="F107" i="15"/>
  <c r="F106" i="15" s="1"/>
  <c r="E27" i="15"/>
  <c r="F27" i="15"/>
  <c r="E11" i="15" l="1"/>
  <c r="E43" i="15" s="1"/>
  <c r="I43" i="15" s="1"/>
  <c r="I27" i="15"/>
  <c r="E106" i="15"/>
  <c r="I106" i="15" s="1"/>
  <c r="I107" i="15"/>
  <c r="F11" i="15"/>
  <c r="F43" i="15" s="1"/>
  <c r="F51" i="15"/>
  <c r="F122" i="15" s="1"/>
  <c r="E51" i="15"/>
  <c r="E122" i="15" l="1"/>
  <c r="I122" i="15" s="1"/>
  <c r="I51" i="15"/>
  <c r="I11" i="15"/>
  <c r="C22" i="11"/>
  <c r="C20" i="11"/>
  <c r="C18" i="11"/>
  <c r="C16" i="11"/>
  <c r="C13" i="11"/>
  <c r="C12" i="11" s="1"/>
  <c r="C15" i="11" l="1"/>
  <c r="C11" i="11" s="1"/>
  <c r="G11" i="1" l="1"/>
  <c r="G9" i="1" l="1"/>
  <c r="G12" i="1"/>
  <c r="G15" i="1" l="1"/>
  <c r="G23" i="1" s="1"/>
  <c r="B13" i="11" l="1"/>
  <c r="B12" i="11" s="1"/>
  <c r="B16" i="11"/>
  <c r="B18" i="11"/>
  <c r="B20" i="11"/>
  <c r="B22" i="11"/>
  <c r="B15" i="11" l="1"/>
  <c r="B11" i="11" s="1"/>
  <c r="F9" i="1" l="1"/>
  <c r="J9" i="1" s="1"/>
  <c r="F12" i="1"/>
  <c r="J12" i="1" s="1"/>
  <c r="F15" i="1" l="1"/>
  <c r="F23" i="1" l="1"/>
  <c r="F28" i="1" s="1"/>
  <c r="E583" i="10"/>
  <c r="G583" i="10" s="1"/>
  <c r="E231" i="10"/>
  <c r="E7" i="10" l="1"/>
  <c r="G7" i="10" s="1"/>
  <c r="G231" i="10"/>
</calcChain>
</file>

<file path=xl/sharedStrings.xml><?xml version="1.0" encoding="utf-8"?>
<sst xmlns="http://schemas.openxmlformats.org/spreadsheetml/2006/main" count="1293" uniqueCount="304">
  <si>
    <t>PRIHODI UKUPNO</t>
  </si>
  <si>
    <t>PRIHODI POSLOVANJA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</si>
  <si>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</si>
  <si>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</si>
  <si>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</si>
  <si>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</si>
  <si>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</si>
  <si>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</si>
  <si>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</si>
  <si>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</si>
  <si>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</si>
  <si>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</si>
  <si>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</si>
  <si>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</si>
  <si>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</si>
  <si>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</si>
  <si>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</si>
  <si>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</si>
  <si>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</si>
  <si>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</si>
  <si>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</si>
  <si>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</si>
  <si>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</si>
  <si>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</si>
  <si>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</si>
  <si>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</si>
  <si>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</si>
  <si>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</si>
  <si>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</si>
  <si>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</si>
  <si>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</si>
  <si>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</si>
  <si>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</si>
  <si>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</si>
  <si>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</si>
  <si>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</si>
  <si>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</si>
  <si>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</si>
  <si>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</si>
  <si>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</si>
  <si>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</si>
  <si>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</si>
  <si>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</si>
  <si>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</si>
  <si>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</si>
  <si>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</si>
  <si>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</si>
  <si>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</si>
  <si>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</si>
  <si>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</si>
  <si>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</si>
  <si>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</si>
  <si>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</si>
  <si>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</si>
  <si>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</si>
  <si>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</si>
  <si>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</si>
  <si>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</si>
  <si>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</si>
  <si>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</si>
  <si>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</si>
  <si>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</si>
  <si>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</si>
  <si>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</si>
  <si>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</si>
  <si>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</si>
  <si>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</si>
  <si>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</si>
  <si>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</si>
  <si>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</si>
  <si>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</si>
  <si>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</si>
  <si>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</si>
  <si>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</si>
  <si>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</si>
  <si>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</si>
  <si>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</si>
  <si>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</si>
  <si>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</si>
  <si>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</si>
  <si>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</si>
  <si>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</si>
  <si>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</si>
  <si>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</si>
  <si>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</si>
  <si>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</si>
  <si>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</si>
  <si>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</si>
  <si>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</si>
  <si>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</si>
  <si>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</si>
  <si>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</si>
  <si>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</si>
  <si>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</si>
  <si>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</si>
  <si>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</si>
  <si>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</si>
  <si>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</si>
  <si>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</si>
  <si>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</si>
  <si>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</si>
  <si>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</si>
  <si>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</si>
  <si>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</si>
  <si>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</si>
  <si>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</si>
  <si>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</si>
  <si>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</si>
  <si>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</si>
  <si>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</si>
  <si>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</si>
  <si>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</si>
  <si>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</si>
  <si>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</si>
  <si>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</si>
  <si>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</si>
  <si>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</si>
  <si>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</si>
  <si>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</si>
  <si>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</si>
  <si>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</si>
  <si>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</si>
  <si>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</si>
  <si>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</si>
  <si>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</si>
  <si>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</si>
  <si>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</si>
  <si>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</si>
  <si>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</si>
  <si>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</si>
  <si>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</si>
  <si>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</si>
  <si>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</si>
  <si>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</si>
  <si>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</si>
  <si>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</si>
  <si>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</si>
  <si>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</si>
  <si>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</si>
  <si>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</si>
  <si>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</si>
  <si>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PROGRAM 1002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</si>
  <si>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</si>
  <si>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</si>
  <si>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</si>
  <si>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</si>
  <si>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</si>
  <si>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</si>
  <si>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</si>
  <si>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</si>
  <si>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</si>
  <si>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</si>
  <si>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</si>
  <si>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</si>
  <si>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</si>
  <si>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</si>
  <si>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</si>
  <si>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</si>
  <si>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</si>
  <si>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</si>
  <si>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</si>
  <si>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</si>
  <si>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</si>
  <si>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</si>
  <si>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</si>
  <si>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</si>
  <si>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</si>
  <si>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</si>
  <si>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</si>
  <si>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</si>
  <si>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</si>
  <si>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</si>
  <si>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</si>
  <si>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</si>
  <si>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</si>
  <si>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</si>
  <si>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</si>
  <si>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</si>
  <si>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</si>
  <si>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</si>
  <si>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</si>
  <si>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</si>
  <si>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</si>
  <si>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</si>
  <si>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</si>
  <si>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</si>
  <si>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</si>
  <si>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Tekući projekt T100015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</si>
  <si>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</si>
  <si>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</si>
  <si>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</si>
  <si>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</si>
  <si>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</si>
  <si>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</si>
  <si>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</si>
  <si>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</si>
  <si>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</si>
  <si>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</si>
  <si>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</si>
  <si>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</si>
  <si>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</si>
  <si>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</si>
  <si>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</si>
  <si>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</si>
  <si>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</si>
  <si>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</si>
  <si>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</si>
  <si>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</si>
  <si>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</si>
  <si>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</si>
  <si>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Usluge promidžbe i informiranja</t>
  </si>
  <si>
    <t>KAPITALNO ULAGANJE</t>
  </si>
  <si>
    <t>PRIHODI ZA POSEBNE NAMJENE - VIŠAK PRIHODA - OŠ</t>
  </si>
  <si>
    <t>Ostali građevinski objekti</t>
  </si>
  <si>
    <t xml:space="preserve"> </t>
  </si>
  <si>
    <t xml:space="preserve">   </t>
  </si>
  <si>
    <t>PRIHODI ZA POSEBNE NAMJENE-VIŠAK PRIHODA-OŠ</t>
  </si>
  <si>
    <t>B. RAČUN FINANCIRANJA PREMA EKONOMSKOJ KLASIFIKACIJI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</si>
  <si>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</si>
  <si>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</si>
  <si>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</si>
  <si>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</si>
  <si>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</si>
  <si>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</si>
  <si>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</si>
  <si>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</si>
  <si>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</si>
  <si>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</si>
  <si>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f0912</t>
  </si>
  <si>
    <t>f0980</t>
  </si>
  <si>
    <t>f0970</t>
  </si>
  <si>
    <t>f0960</t>
  </si>
  <si>
    <t>f0421</t>
  </si>
  <si>
    <t>PRIHODI POSLOVANJA PREMA IZVORIMA FINANCIRANJA</t>
  </si>
  <si>
    <t xml:space="preserve">  1.1. Opći prihodi i primici</t>
  </si>
  <si>
    <t xml:space="preserve">  3.3. Vlastiti prihodi</t>
  </si>
  <si>
    <t xml:space="preserve">  3.7. Vlastiti prihodi-Preneseni višak prihoda</t>
  </si>
  <si>
    <t>4 Prihodi za posebne namjene</t>
  </si>
  <si>
    <t xml:space="preserve">  4.L. Prihodi za posebne namjene</t>
  </si>
  <si>
    <t xml:space="preserve">  4.F. Prihodi za posebne namjene-Višak prihoda</t>
  </si>
  <si>
    <t>5 Pomoći</t>
  </si>
  <si>
    <t xml:space="preserve"> 5.K. Pomoći</t>
  </si>
  <si>
    <t xml:space="preserve"> 5.D. Pomoći-Višak prihoda</t>
  </si>
  <si>
    <t>6 Donacije</t>
  </si>
  <si>
    <t xml:space="preserve"> 6.3. Donacije</t>
  </si>
  <si>
    <t xml:space="preserve"> 6.7. Donacije-Preneseni višak prihoda</t>
  </si>
  <si>
    <t>RASHODI POSLOVANJA PREMA IZVORIMA FINANCIRANJA</t>
  </si>
  <si>
    <t>EUR*</t>
  </si>
  <si>
    <t>C) PRENESENI VIŠAK ILI PRENESENI MANJAK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</si>
  <si>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</si>
  <si>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</si>
  <si>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</si>
  <si>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</si>
  <si>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</si>
  <si>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</si>
  <si>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</si>
  <si>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</si>
  <si>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</si>
  <si>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</si>
  <si>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</si>
  <si>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Tekući projekt T100058</t>
  </si>
  <si>
    <t>PRSTEN POTPORE Vll</t>
  </si>
  <si>
    <t>Tekući projekt T100027</t>
  </si>
  <si>
    <t>OPSKRBA BESPLATNIM ZALIHAMA MENSTRUALNIH HIGIJENSKIH POTREPŠTINA</t>
  </si>
  <si>
    <t>Tekuće donacije u naravi</t>
  </si>
  <si>
    <t>Plan za 2025.</t>
  </si>
  <si>
    <t>Tekući projekt T100040</t>
  </si>
  <si>
    <t>STRUČNO USAVRŠAVANJE DJELATNIKA U ŠKOLSTVU</t>
  </si>
  <si>
    <t>Tekući projekt T100016</t>
  </si>
  <si>
    <t>KNJIGE ZA ŠKOLSKU KNJIŽNICU</t>
  </si>
  <si>
    <t>KAPITALNO ULAGANJE U OSNOVNO ŠKOLSTVO</t>
  </si>
  <si>
    <t>Kapitalni projekt K100161</t>
  </si>
  <si>
    <t>PROJEKTIRANJE I DOGRADNJA</t>
  </si>
  <si>
    <t>Poslovni objekti</t>
  </si>
  <si>
    <t>Plan 2024.</t>
  </si>
  <si>
    <t>Prihodi od pozitivnih tečajnih razlika i razlika zbog promjene valutne klauzule</t>
  </si>
  <si>
    <t>Tekući projekt T100028</t>
  </si>
  <si>
    <t>Izvor financiranja 5.B.</t>
  </si>
  <si>
    <t>PROGRAM ERASMUS</t>
  </si>
  <si>
    <t>Tekući projekt T100059</t>
  </si>
  <si>
    <t>PRSTEN POTPORE VllI</t>
  </si>
  <si>
    <t>5.B. EU Pomoći</t>
  </si>
  <si>
    <t>Oprema</t>
  </si>
  <si>
    <t>Pomoći temeljem prijenosa EU sredstava</t>
  </si>
  <si>
    <t>Tekuće pomoći temeljem prijenosa EU sredstava</t>
  </si>
  <si>
    <t>Kapitalni projekt K100181</t>
  </si>
  <si>
    <t>SANACIJA KROVA</t>
  </si>
  <si>
    <t>Kapitalni projekt K100186</t>
  </si>
  <si>
    <t>POSTAVA NOVOG SPORTSKOG PODA U DVORANI</t>
  </si>
  <si>
    <t>Izvršenje 01.01.-30.06.2025.</t>
  </si>
  <si>
    <t>Indeks (4/3*100)</t>
  </si>
  <si>
    <t>POLUGODIŠNJE IZVRŠENJE FINANCIJSKOG PLANA OŠ VLADIMIR DEŠČAK
ZA 01.01.-30.06.2025. GODINE</t>
  </si>
  <si>
    <t>Ravnateljica:</t>
  </si>
  <si>
    <t>Petra Markanović</t>
  </si>
  <si>
    <t>Predsjednik Školskog odbora</t>
  </si>
  <si>
    <t>Marko Jašek</t>
  </si>
  <si>
    <t>MEĐUNARODNA SURADNJA</t>
  </si>
  <si>
    <t>-</t>
  </si>
  <si>
    <t>Izvršenje 01.01.-30.06.2024.</t>
  </si>
  <si>
    <t>Indeks (4/2*100)</t>
  </si>
  <si>
    <t>Prijenosi između proračunskih korisnika istog proračuna</t>
  </si>
  <si>
    <t>Tekući prijenosi između proračunskih korisnika istog proračuna</t>
  </si>
  <si>
    <t>Pomoći dane u inozemstvo i unutar općeg proračuna</t>
  </si>
  <si>
    <t>Novaki: 29.07.2025.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</si>
</sst>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5" fillId="0" borderId="0" xfId="0" applyFont="1" applyFill="1"/>
    <xf numFmtId="4" fontId="9" fillId="8" borderId="4" xfId="0" applyNumberFormat="1" applyFont="1" applyFill="1" applyBorder="1" applyAlignment="1" applyProtection="1">
      <alignment horizontal="right" wrapText="1"/>
    </xf>
    <xf numFmtId="0" fontId="9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3" fillId="4" borderId="3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0" fontId="16" fillId="3" borderId="3" xfId="0" applyNumberFormat="1" applyFont="1" applyFill="1" applyBorder="1" applyAlignment="1" applyProtection="1">
      <alignment horizontal="left" vertical="center" wrapText="1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164" fontId="17" fillId="3" borderId="4" xfId="0" applyNumberFormat="1" applyFont="1" applyFill="1" applyBorder="1" applyAlignment="1" applyProtection="1">
      <alignment horizontal="right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164" fontId="16" fillId="2" borderId="4" xfId="0" applyNumberFormat="1" applyFont="1" applyFill="1" applyBorder="1" applyAlignment="1" applyProtection="1">
      <alignment horizontal="right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164" fontId="24" fillId="2" borderId="4" xfId="0" applyNumberFormat="1" applyFont="1" applyFill="1" applyBorder="1" applyAlignment="1" applyProtection="1">
      <alignment horizontal="right" wrapText="1"/>
    </xf>
    <xf numFmtId="164" fontId="21" fillId="2" borderId="3" xfId="0" applyNumberFormat="1" applyFont="1" applyFill="1" applyBorder="1" applyAlignment="1">
      <alignment horizontal="right" wrapText="1"/>
    </xf>
    <xf numFmtId="164" fontId="21" fillId="2" borderId="3" xfId="0" applyNumberFormat="1" applyFont="1" applyFill="1" applyBorder="1" applyAlignment="1">
      <alignment wrapText="1"/>
    </xf>
    <xf numFmtId="0" fontId="24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17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164" fontId="16" fillId="2" borderId="4" xfId="0" quotePrefix="1" applyNumberFormat="1" applyFont="1" applyFill="1" applyBorder="1" applyAlignment="1">
      <alignment horizontal="right" wrapText="1"/>
    </xf>
    <xf numFmtId="0" fontId="16" fillId="2" borderId="3" xfId="0" quotePrefix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16" fillId="2" borderId="3" xfId="0" applyNumberFormat="1" applyFont="1" applyFill="1" applyBorder="1" applyAlignment="1" applyProtection="1">
      <alignment horizontal="left" vertical="center"/>
    </xf>
    <xf numFmtId="0" fontId="24" fillId="2" borderId="3" xfId="0" applyNumberFormat="1" applyFont="1" applyFill="1" applyBorder="1" applyAlignment="1" applyProtection="1">
      <alignment vertical="center" wrapText="1"/>
    </xf>
    <xf numFmtId="4" fontId="23" fillId="2" borderId="4" xfId="0" applyNumberFormat="1" applyFont="1" applyFill="1" applyBorder="1" applyAlignment="1">
      <alignment horizontal="right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0" fontId="17" fillId="9" borderId="3" xfId="0" applyNumberFormat="1" applyFont="1" applyFill="1" applyBorder="1" applyAlignment="1" applyProtection="1">
      <alignment vertical="center" wrapText="1"/>
    </xf>
    <xf numFmtId="0" fontId="27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6" fillId="9" borderId="3" xfId="0" applyFont="1" applyFill="1" applyBorder="1"/>
    <xf numFmtId="4" fontId="16" fillId="2" borderId="4" xfId="0" applyNumberFormat="1" applyFont="1" applyFill="1" applyBorder="1" applyAlignment="1" applyProtection="1">
      <alignment horizontal="right" wrapText="1"/>
    </xf>
    <xf numFmtId="4" fontId="26" fillId="0" borderId="3" xfId="0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 wrapText="1"/>
    </xf>
    <xf numFmtId="4" fontId="16" fillId="9" borderId="3" xfId="0" applyNumberFormat="1" applyFont="1" applyFill="1" applyBorder="1" applyAlignment="1">
      <alignment horizontal="right" wrapText="1"/>
    </xf>
    <xf numFmtId="4" fontId="16" fillId="2" borderId="4" xfId="0" quotePrefix="1" applyNumberFormat="1" applyFont="1" applyFill="1" applyBorder="1" applyAlignment="1">
      <alignment horizontal="right" wrapText="1"/>
    </xf>
    <xf numFmtId="0" fontId="16" fillId="2" borderId="3" xfId="0" quotePrefix="1" applyFont="1" applyFill="1" applyBorder="1" applyAlignment="1">
      <alignment horizontal="left"/>
    </xf>
    <xf numFmtId="0" fontId="17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4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4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4" fontId="24" fillId="2" borderId="4" xfId="0" applyNumberFormat="1" applyFont="1" applyFill="1" applyBorder="1" applyAlignment="1" applyProtection="1">
      <alignment horizontal="right" wrapText="1"/>
    </xf>
    <xf numFmtId="0" fontId="24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27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9" fillId="2" borderId="3" xfId="0" quotePrefix="1" applyFont="1" applyFill="1" applyBorder="1" applyAlignment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0" fillId="0" borderId="0" xfId="0" applyBorder="1"/>
    <xf numFmtId="4" fontId="27" fillId="0" borderId="4" xfId="0" applyNumberFormat="1" applyFont="1" applyBorder="1" applyAlignment="1">
      <alignment horizontal="right" wrapText="1"/>
    </xf>
    <xf numFmtId="4" fontId="27" fillId="0" borderId="4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28" fillId="0" borderId="0" xfId="0" applyFont="1"/>
    <xf numFmtId="164" fontId="9" fillId="2" borderId="4" xfId="0" applyNumberFormat="1" applyFont="1" applyFill="1" applyBorder="1" applyAlignment="1" applyProtection="1">
      <alignment horizontal="right" wrapText="1"/>
    </xf>
    <xf numFmtId="164" fontId="7" fillId="2" borderId="4" xfId="0" applyNumberFormat="1" applyFont="1" applyFill="1" applyBorder="1" applyAlignment="1" applyProtection="1">
      <alignment horizontal="right" wrapText="1"/>
    </xf>
    <xf numFmtId="4" fontId="9" fillId="9" borderId="3" xfId="0" applyNumberFormat="1" applyFont="1" applyFill="1" applyBorder="1" applyAlignment="1">
      <alignment horizontal="right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9" fillId="0" borderId="0" xfId="0" applyFont="1"/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9" fillId="0" borderId="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>
      <alignment horizontal="right"/>
    </xf>
    <xf numFmtId="0" fontId="3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2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Protection="1">
      <protection hidden="1"/>
    </xf>
    <xf numFmtId="0" fontId="30" fillId="4" borderId="4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2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center"/>
    </xf>
    <xf numFmtId="0" fontId="30" fillId="4" borderId="3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164" fontId="17" fillId="2" borderId="4" xfId="0" applyNumberFormat="1" applyFont="1" applyFill="1" applyBorder="1" applyAlignment="1" applyProtection="1">
      <alignment horizontal="right" wrapText="1"/>
    </xf>
    <xf numFmtId="164" fontId="17" fillId="9" borderId="4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3" fillId="4" borderId="1" xfId="0" applyNumberFormat="1" applyFont="1" applyFill="1" applyBorder="1" applyAlignment="1" applyProtection="1">
      <alignment horizontal="center" vertical="center" wrapText="1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9" borderId="1" xfId="0" applyNumberFormat="1" applyFont="1" applyFill="1" applyBorder="1" applyAlignment="1" applyProtection="1">
      <alignment vertical="center" wrapText="1"/>
    </xf>
    <xf numFmtId="0" fontId="0" fillId="0" borderId="2" xfId="0" applyFont="1" applyBorder="1" applyAlignment="1"/>
    <xf numFmtId="0" fontId="0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0" fillId="4" borderId="1" xfId="0" applyNumberFormat="1" applyFont="1" applyFill="1" applyBorder="1" applyAlignment="1" applyProtection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2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0" fontId="9" fillId="8" borderId="2" xfId="0" applyNumberFormat="1" applyFont="1" applyFill="1" applyBorder="1" applyAlignment="1" applyProtection="1">
      <alignment horizontal="center" vertical="center" wrapText="1"/>
    </xf>
    <xf numFmtId="0" fontId="9" fillId="8" borderId="4" xfId="0" applyNumberFormat="1" applyFont="1" applyFill="1" applyBorder="1" applyAlignment="1" applyProtection="1">
      <alignment horizontal="center" vertical="center" wrapText="1"/>
    </xf>
    <xf numFmtId="0" fontId="3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</cellXfs>
  <cellStyles count="3">
    <cellStyle name="Normalno" xfId="0" builtinId="0"/>
    <cellStyle name="Obično_List4" xfId="2" xr:uid="{59F28780-DC9C-446E-9B98-5B5D00D25FB5}"/>
    <cellStyle name="Obično_List7" xfId="1" xr:uid="{DE645AC5-5671-46B4-A398-610112A93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workbookViewId="0">
      <selection activeCell="L16" sqref="L16"/>
    </sheetView>
  </sheetViews>
  <sheetFormatPr defaultRowHeight="15" x14ac:dyDescent="0.25"/>
  <cols>
    <col min="5" max="5" width="36.42578125" customWidth="1"/>
    <col min="6" max="6" width="16.7109375" customWidth="1"/>
    <col min="7" max="7" width="16.7109375" hidden="1" customWidth="1"/>
    <col min="8" max="11" width="16.7109375" customWidth="1"/>
  </cols>
  <sheetData>
    <row r="1" spans="1:16" ht="37.5" customHeight="1" x14ac:dyDescent="0.25">
      <c r="A1" s="195" t="str">
        <f>'POSEBNI DIO'!$A$1</f>
        <v>POLUGODIŠNJE IZVRŠENJE FINANCIJSKOG PLANA OŠ VLADIMIR DEŠČAK
ZA 01.01.-30.06.2025. GODINE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6" ht="0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6" ht="15.75" x14ac:dyDescent="0.25">
      <c r="A3" s="195" t="s">
        <v>21</v>
      </c>
      <c r="B3" s="195"/>
      <c r="C3" s="195"/>
      <c r="D3" s="195"/>
      <c r="E3" s="195"/>
      <c r="F3" s="195"/>
      <c r="G3" s="195"/>
      <c r="H3" s="195"/>
      <c r="I3" s="195"/>
      <c r="J3" s="196"/>
      <c r="K3" s="196"/>
    </row>
    <row r="4" spans="1:16" ht="5.25" customHeight="1" x14ac:dyDescent="0.25">
      <c r="A4" s="18"/>
      <c r="B4" s="18"/>
      <c r="C4" s="18"/>
      <c r="D4" s="18"/>
      <c r="E4" s="18"/>
      <c r="F4" s="18"/>
      <c r="G4" s="126"/>
      <c r="H4" s="126"/>
      <c r="I4" s="126"/>
      <c r="J4" s="126"/>
      <c r="K4" s="126"/>
    </row>
    <row r="5" spans="1:16" ht="18" customHeight="1" x14ac:dyDescent="0.25">
      <c r="A5" s="195" t="s">
        <v>27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P5" t="s">
        <v>214</v>
      </c>
    </row>
    <row r="6" spans="1:16" ht="3" customHeight="1" x14ac:dyDescent="0.25">
      <c r="A6" s="1"/>
      <c r="B6" s="2"/>
      <c r="C6" s="2"/>
      <c r="D6" s="2"/>
      <c r="E6" s="5"/>
      <c r="F6" s="6"/>
      <c r="G6" s="6"/>
      <c r="H6" s="6"/>
      <c r="I6" s="6"/>
      <c r="J6" s="6"/>
      <c r="K6" s="21" t="s">
        <v>247</v>
      </c>
    </row>
    <row r="7" spans="1:16" ht="24" customHeight="1" x14ac:dyDescent="0.25">
      <c r="A7" s="192" t="s">
        <v>219</v>
      </c>
      <c r="B7" s="193"/>
      <c r="C7" s="193"/>
      <c r="D7" s="193"/>
      <c r="E7" s="194"/>
      <c r="F7" s="14" t="s">
        <v>298</v>
      </c>
      <c r="G7" s="15" t="s">
        <v>274</v>
      </c>
      <c r="H7" s="15" t="s">
        <v>265</v>
      </c>
      <c r="I7" s="15" t="s">
        <v>289</v>
      </c>
      <c r="J7" s="15" t="s">
        <v>299</v>
      </c>
      <c r="K7" s="15" t="s">
        <v>290</v>
      </c>
    </row>
    <row r="8" spans="1:16" ht="11.25" customHeight="1" x14ac:dyDescent="0.25">
      <c r="A8" s="192">
        <v>1</v>
      </c>
      <c r="B8" s="193"/>
      <c r="C8" s="193"/>
      <c r="D8" s="193"/>
      <c r="E8" s="194"/>
      <c r="F8" s="180">
        <v>2</v>
      </c>
      <c r="G8" s="180"/>
      <c r="H8" s="180">
        <v>3</v>
      </c>
      <c r="I8" s="180">
        <v>4</v>
      </c>
      <c r="J8" s="180">
        <v>5</v>
      </c>
      <c r="K8" s="180">
        <v>6</v>
      </c>
    </row>
    <row r="9" spans="1:16" x14ac:dyDescent="0.25">
      <c r="A9" s="197" t="s">
        <v>0</v>
      </c>
      <c r="B9" s="198"/>
      <c r="C9" s="198"/>
      <c r="D9" s="198"/>
      <c r="E9" s="199"/>
      <c r="F9" s="29">
        <f t="shared" ref="F9" si="0">F10+F11</f>
        <v>1204392.6399999999</v>
      </c>
      <c r="G9" s="29">
        <f t="shared" ref="G9:H9" si="1">G10+G11</f>
        <v>2870956.6</v>
      </c>
      <c r="H9" s="29">
        <f t="shared" si="1"/>
        <v>2870956.6</v>
      </c>
      <c r="I9" s="29">
        <f t="shared" ref="I9" si="2">I10+I11</f>
        <v>1371634.62</v>
      </c>
      <c r="J9" s="29">
        <f>I9/F9*100</f>
        <v>113.88600149532633</v>
      </c>
      <c r="K9" s="29">
        <f>I9/H9*100</f>
        <v>47.776222740531857</v>
      </c>
    </row>
    <row r="10" spans="1:16" x14ac:dyDescent="0.25">
      <c r="A10" s="200" t="s">
        <v>249</v>
      </c>
      <c r="B10" s="201"/>
      <c r="C10" s="201"/>
      <c r="D10" s="201"/>
      <c r="E10" s="202"/>
      <c r="F10" s="28">
        <v>1204392.6399999999</v>
      </c>
      <c r="G10" s="28">
        <v>2870956.6</v>
      </c>
      <c r="H10" s="28">
        <v>2870956.6</v>
      </c>
      <c r="I10" s="27">
        <v>1371634.62</v>
      </c>
      <c r="J10" s="189">
        <f t="shared" ref="J10:J14" si="3">I10/F10*100</f>
        <v>113.88600149532633</v>
      </c>
      <c r="K10" s="189">
        <f t="shared" ref="K10:K14" si="4">I10/H10*100</f>
        <v>47.776222740531857</v>
      </c>
    </row>
    <row r="11" spans="1:16" x14ac:dyDescent="0.25">
      <c r="A11" s="203" t="s">
        <v>250</v>
      </c>
      <c r="B11" s="202"/>
      <c r="C11" s="202"/>
      <c r="D11" s="202"/>
      <c r="E11" s="202"/>
      <c r="F11" s="28">
        <v>0</v>
      </c>
      <c r="G11" s="27">
        <f>J11*7.5345</f>
        <v>0</v>
      </c>
      <c r="H11" s="27">
        <v>0</v>
      </c>
      <c r="I11" s="27">
        <f>L11*7.5345</f>
        <v>0</v>
      </c>
      <c r="J11" s="189">
        <v>0</v>
      </c>
      <c r="K11" s="189">
        <v>0</v>
      </c>
    </row>
    <row r="12" spans="1:16" x14ac:dyDescent="0.25">
      <c r="A12" s="22" t="s">
        <v>2</v>
      </c>
      <c r="B12" s="37"/>
      <c r="C12" s="37"/>
      <c r="D12" s="37"/>
      <c r="E12" s="37"/>
      <c r="F12" s="29">
        <f t="shared" ref="F12" si="5">F13+F14</f>
        <v>1186492.55</v>
      </c>
      <c r="G12" s="29">
        <f t="shared" ref="G12:H12" si="6">G13+G14</f>
        <v>2874961.51</v>
      </c>
      <c r="H12" s="29">
        <f t="shared" si="6"/>
        <v>2874961.51</v>
      </c>
      <c r="I12" s="29">
        <f t="shared" ref="I12" si="7">I13+I14</f>
        <v>1558208.7200000002</v>
      </c>
      <c r="J12" s="29">
        <f t="shared" si="3"/>
        <v>131.32899317404059</v>
      </c>
      <c r="K12" s="29">
        <f t="shared" si="4"/>
        <v>54.199289784578731</v>
      </c>
    </row>
    <row r="13" spans="1:16" x14ac:dyDescent="0.25">
      <c r="A13" s="206" t="s">
        <v>251</v>
      </c>
      <c r="B13" s="201"/>
      <c r="C13" s="201"/>
      <c r="D13" s="201"/>
      <c r="E13" s="201"/>
      <c r="F13" s="28">
        <v>1165961.1100000001</v>
      </c>
      <c r="G13" s="28">
        <v>2532755.7999999998</v>
      </c>
      <c r="H13" s="28">
        <v>2532755.7999999998</v>
      </c>
      <c r="I13" s="27">
        <v>1525784.86</v>
      </c>
      <c r="J13" s="189">
        <f t="shared" si="3"/>
        <v>130.86069911885824</v>
      </c>
      <c r="K13" s="189">
        <f t="shared" si="4"/>
        <v>60.242083346527139</v>
      </c>
    </row>
    <row r="14" spans="1:16" x14ac:dyDescent="0.25">
      <c r="A14" s="204" t="s">
        <v>252</v>
      </c>
      <c r="B14" s="202"/>
      <c r="C14" s="202"/>
      <c r="D14" s="202"/>
      <c r="E14" s="202"/>
      <c r="F14" s="27">
        <v>20531.439999999999</v>
      </c>
      <c r="G14" s="27">
        <v>342205.71</v>
      </c>
      <c r="H14" s="27">
        <v>342205.71</v>
      </c>
      <c r="I14" s="27">
        <v>32423.86</v>
      </c>
      <c r="J14" s="189">
        <f t="shared" si="3"/>
        <v>157.92297081938727</v>
      </c>
      <c r="K14" s="189">
        <f t="shared" si="4"/>
        <v>9.4749617123571657</v>
      </c>
    </row>
    <row r="15" spans="1:16" x14ac:dyDescent="0.25">
      <c r="A15" s="205" t="s">
        <v>3</v>
      </c>
      <c r="B15" s="198"/>
      <c r="C15" s="198"/>
      <c r="D15" s="198"/>
      <c r="E15" s="198"/>
      <c r="F15" s="29">
        <f>F9-F12</f>
        <v>17900.089999999851</v>
      </c>
      <c r="G15" s="29">
        <f t="shared" ref="G15:H15" si="8">G9-G12</f>
        <v>-4004.9099999996834</v>
      </c>
      <c r="H15" s="29">
        <f t="shared" si="8"/>
        <v>-4004.9099999996834</v>
      </c>
      <c r="I15" s="29">
        <f t="shared" ref="I15" si="9">I9-I12</f>
        <v>-186574.10000000009</v>
      </c>
      <c r="J15" s="29" t="s">
        <v>297</v>
      </c>
      <c r="K15" s="29" t="s">
        <v>297</v>
      </c>
    </row>
    <row r="16" spans="1:16" ht="18" customHeight="1" x14ac:dyDescent="0.25">
      <c r="A16" s="191" t="s">
        <v>28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</row>
    <row r="17" spans="1:18" ht="18" hidden="1" x14ac:dyDescent="0.25">
      <c r="A17" s="18"/>
      <c r="B17" s="16"/>
      <c r="C17" s="16"/>
      <c r="D17" s="16"/>
      <c r="E17" s="16"/>
      <c r="F17" s="16"/>
      <c r="G17" s="17"/>
      <c r="H17" s="17"/>
      <c r="I17" s="17"/>
      <c r="J17" s="17"/>
      <c r="K17" s="17"/>
    </row>
    <row r="18" spans="1:18" ht="24" customHeight="1" x14ac:dyDescent="0.25">
      <c r="A18" s="192" t="s">
        <v>219</v>
      </c>
      <c r="B18" s="193"/>
      <c r="C18" s="193"/>
      <c r="D18" s="193"/>
      <c r="E18" s="194"/>
      <c r="F18" s="14" t="s">
        <v>298</v>
      </c>
      <c r="G18" s="15" t="s">
        <v>274</v>
      </c>
      <c r="H18" s="15" t="s">
        <v>265</v>
      </c>
      <c r="I18" s="15" t="s">
        <v>289</v>
      </c>
      <c r="J18" s="15" t="s">
        <v>299</v>
      </c>
      <c r="K18" s="15" t="s">
        <v>290</v>
      </c>
    </row>
    <row r="19" spans="1:18" ht="11.25" customHeight="1" x14ac:dyDescent="0.25">
      <c r="A19" s="192">
        <v>1</v>
      </c>
      <c r="B19" s="193"/>
      <c r="C19" s="193"/>
      <c r="D19" s="193"/>
      <c r="E19" s="194"/>
      <c r="F19" s="180">
        <v>2</v>
      </c>
      <c r="G19" s="180"/>
      <c r="H19" s="180">
        <v>3</v>
      </c>
      <c r="I19" s="180">
        <v>4</v>
      </c>
      <c r="J19" s="180">
        <v>5</v>
      </c>
      <c r="K19" s="180">
        <v>6</v>
      </c>
    </row>
    <row r="20" spans="1:18" ht="15.75" customHeight="1" x14ac:dyDescent="0.25">
      <c r="A20" s="200" t="s">
        <v>253</v>
      </c>
      <c r="B20" s="213"/>
      <c r="C20" s="213"/>
      <c r="D20" s="213"/>
      <c r="E20" s="214"/>
      <c r="F20" s="27">
        <v>0</v>
      </c>
      <c r="G20" s="27">
        <v>0</v>
      </c>
      <c r="H20" s="27">
        <v>0</v>
      </c>
      <c r="I20" s="27">
        <v>0</v>
      </c>
      <c r="J20" s="189" t="s">
        <v>297</v>
      </c>
      <c r="K20" s="189" t="s">
        <v>297</v>
      </c>
    </row>
    <row r="21" spans="1:18" x14ac:dyDescent="0.25">
      <c r="A21" s="200" t="s">
        <v>254</v>
      </c>
      <c r="B21" s="201"/>
      <c r="C21" s="201"/>
      <c r="D21" s="201"/>
      <c r="E21" s="201"/>
      <c r="F21" s="27">
        <v>0</v>
      </c>
      <c r="G21" s="27">
        <v>0</v>
      </c>
      <c r="H21" s="27">
        <v>0</v>
      </c>
      <c r="I21" s="27">
        <v>0</v>
      </c>
      <c r="J21" s="189" t="s">
        <v>297</v>
      </c>
      <c r="K21" s="189" t="s">
        <v>297</v>
      </c>
      <c r="R21" t="s">
        <v>214</v>
      </c>
    </row>
    <row r="22" spans="1:18" x14ac:dyDescent="0.25">
      <c r="A22" s="205" t="s">
        <v>4</v>
      </c>
      <c r="B22" s="198"/>
      <c r="C22" s="198"/>
      <c r="D22" s="198"/>
      <c r="E22" s="198"/>
      <c r="F22" s="29">
        <v>0</v>
      </c>
      <c r="G22" s="29">
        <v>0</v>
      </c>
      <c r="H22" s="29">
        <v>0</v>
      </c>
      <c r="I22" s="29">
        <v>0</v>
      </c>
      <c r="J22" s="29" t="s">
        <v>297</v>
      </c>
      <c r="K22" s="29" t="s">
        <v>297</v>
      </c>
    </row>
    <row r="23" spans="1:18" ht="15" customHeight="1" x14ac:dyDescent="0.25">
      <c r="A23" s="205" t="s">
        <v>5</v>
      </c>
      <c r="B23" s="198"/>
      <c r="C23" s="198"/>
      <c r="D23" s="198"/>
      <c r="E23" s="198"/>
      <c r="F23" s="29">
        <f>F15</f>
        <v>17900.089999999851</v>
      </c>
      <c r="G23" s="29">
        <f>G15</f>
        <v>-4004.9099999996834</v>
      </c>
      <c r="H23" s="29">
        <f>H15</f>
        <v>-4004.9099999996834</v>
      </c>
      <c r="I23" s="29">
        <f>I15</f>
        <v>-186574.10000000009</v>
      </c>
      <c r="J23" s="29" t="s">
        <v>297</v>
      </c>
      <c r="K23" s="29" t="s">
        <v>297</v>
      </c>
    </row>
    <row r="24" spans="1:18" ht="18" customHeight="1" x14ac:dyDescent="0.25">
      <c r="A24" s="195" t="s">
        <v>248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</row>
    <row r="25" spans="1:18" ht="24" customHeight="1" x14ac:dyDescent="0.25">
      <c r="A25" s="192" t="s">
        <v>219</v>
      </c>
      <c r="B25" s="193"/>
      <c r="C25" s="193"/>
      <c r="D25" s="193"/>
      <c r="E25" s="194"/>
      <c r="F25" s="14" t="s">
        <v>298</v>
      </c>
      <c r="G25" s="15" t="s">
        <v>274</v>
      </c>
      <c r="H25" s="15" t="s">
        <v>265</v>
      </c>
      <c r="I25" s="15" t="s">
        <v>289</v>
      </c>
      <c r="J25" s="15" t="s">
        <v>299</v>
      </c>
      <c r="K25" s="15" t="s">
        <v>290</v>
      </c>
    </row>
    <row r="26" spans="1:18" ht="11.25" customHeight="1" x14ac:dyDescent="0.25">
      <c r="A26" s="192">
        <v>1</v>
      </c>
      <c r="B26" s="193"/>
      <c r="C26" s="193"/>
      <c r="D26" s="193"/>
      <c r="E26" s="194"/>
      <c r="F26" s="180">
        <v>2</v>
      </c>
      <c r="G26" s="180"/>
      <c r="H26" s="180">
        <v>3</v>
      </c>
      <c r="I26" s="180">
        <v>4</v>
      </c>
      <c r="J26" s="180">
        <v>5</v>
      </c>
      <c r="K26" s="180">
        <v>6</v>
      </c>
    </row>
    <row r="27" spans="1:18" x14ac:dyDescent="0.25">
      <c r="A27" s="208" t="s">
        <v>255</v>
      </c>
      <c r="B27" s="211"/>
      <c r="C27" s="211"/>
      <c r="D27" s="211"/>
      <c r="E27" s="212"/>
      <c r="F27" s="30">
        <v>0</v>
      </c>
      <c r="G27" s="30">
        <v>0</v>
      </c>
      <c r="H27" s="30">
        <v>0</v>
      </c>
      <c r="I27" s="30">
        <v>28721.87</v>
      </c>
      <c r="J27" s="190" t="s">
        <v>297</v>
      </c>
      <c r="K27" s="190" t="s">
        <v>297</v>
      </c>
    </row>
    <row r="28" spans="1:18" x14ac:dyDescent="0.25">
      <c r="A28" s="208" t="s">
        <v>256</v>
      </c>
      <c r="B28" s="211"/>
      <c r="C28" s="211"/>
      <c r="D28" s="211"/>
      <c r="E28" s="212"/>
      <c r="F28" s="30">
        <f>F23</f>
        <v>17900.089999999851</v>
      </c>
      <c r="G28" s="30">
        <v>-4004.92</v>
      </c>
      <c r="H28" s="30">
        <v>-4004.91</v>
      </c>
      <c r="I28" s="30">
        <v>-186574.1</v>
      </c>
      <c r="J28" s="190" t="s">
        <v>297</v>
      </c>
      <c r="K28" s="190" t="s">
        <v>297</v>
      </c>
    </row>
    <row r="29" spans="1:18" ht="44.25" customHeight="1" x14ac:dyDescent="0.25">
      <c r="A29" s="216" t="s">
        <v>257</v>
      </c>
      <c r="B29" s="217"/>
      <c r="C29" s="217"/>
      <c r="D29" s="217"/>
      <c r="E29" s="218"/>
      <c r="F29" s="31">
        <v>0</v>
      </c>
      <c r="G29" s="31" t="s">
        <v>214</v>
      </c>
      <c r="H29" s="31">
        <v>0</v>
      </c>
      <c r="I29" s="31">
        <f>I27+I28</f>
        <v>-157852.23000000001</v>
      </c>
      <c r="J29" s="29" t="s">
        <v>297</v>
      </c>
      <c r="K29" s="29" t="s">
        <v>297</v>
      </c>
    </row>
    <row r="30" spans="1:18" ht="18" customHeight="1" x14ac:dyDescent="0.25">
      <c r="A30" s="195" t="s">
        <v>258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pans="1:18" ht="24" customHeight="1" x14ac:dyDescent="0.25">
      <c r="A31" s="192" t="s">
        <v>219</v>
      </c>
      <c r="B31" s="193"/>
      <c r="C31" s="193"/>
      <c r="D31" s="193"/>
      <c r="E31" s="194"/>
      <c r="F31" s="14" t="s">
        <v>298</v>
      </c>
      <c r="G31" s="15" t="s">
        <v>274</v>
      </c>
      <c r="H31" s="15" t="s">
        <v>265</v>
      </c>
      <c r="I31" s="15" t="s">
        <v>289</v>
      </c>
      <c r="J31" s="15" t="s">
        <v>299</v>
      </c>
      <c r="K31" s="15" t="s">
        <v>290</v>
      </c>
    </row>
    <row r="32" spans="1:18" ht="11.25" customHeight="1" x14ac:dyDescent="0.25">
      <c r="A32" s="192">
        <v>1</v>
      </c>
      <c r="B32" s="193"/>
      <c r="C32" s="193"/>
      <c r="D32" s="193"/>
      <c r="E32" s="194"/>
      <c r="F32" s="180">
        <v>2</v>
      </c>
      <c r="G32" s="180"/>
      <c r="H32" s="180">
        <v>3</v>
      </c>
      <c r="I32" s="180">
        <v>4</v>
      </c>
      <c r="J32" s="180">
        <v>5</v>
      </c>
      <c r="K32" s="180">
        <v>6</v>
      </c>
    </row>
    <row r="33" spans="1:11" x14ac:dyDescent="0.25">
      <c r="A33" s="208" t="s">
        <v>255</v>
      </c>
      <c r="B33" s="211"/>
      <c r="C33" s="211"/>
      <c r="D33" s="211"/>
      <c r="E33" s="212"/>
      <c r="F33" s="30">
        <v>0</v>
      </c>
      <c r="G33" s="30">
        <v>0</v>
      </c>
      <c r="H33" s="30">
        <v>0</v>
      </c>
      <c r="I33" s="30">
        <v>0</v>
      </c>
      <c r="J33" s="30" t="s">
        <v>297</v>
      </c>
      <c r="K33" s="30" t="s">
        <v>297</v>
      </c>
    </row>
    <row r="34" spans="1:11" ht="27.75" customHeight="1" x14ac:dyDescent="0.25">
      <c r="A34" s="208" t="s">
        <v>214</v>
      </c>
      <c r="B34" s="211"/>
      <c r="C34" s="211"/>
      <c r="D34" s="211"/>
      <c r="E34" s="212"/>
      <c r="F34" s="30">
        <f>F37</f>
        <v>0</v>
      </c>
      <c r="G34" s="30">
        <v>0</v>
      </c>
      <c r="H34" s="30">
        <v>0</v>
      </c>
      <c r="I34" s="30">
        <v>0</v>
      </c>
      <c r="J34" s="30" t="s">
        <v>297</v>
      </c>
      <c r="K34" s="30" t="s">
        <v>297</v>
      </c>
    </row>
    <row r="35" spans="1:11" ht="15" customHeight="1" x14ac:dyDescent="0.25">
      <c r="A35" s="208" t="s">
        <v>259</v>
      </c>
      <c r="B35" s="209"/>
      <c r="C35" s="209"/>
      <c r="D35" s="209"/>
      <c r="E35" s="210"/>
      <c r="F35" s="30"/>
      <c r="G35" s="30">
        <v>0</v>
      </c>
      <c r="H35" s="30">
        <v>0</v>
      </c>
      <c r="I35" s="30">
        <v>0</v>
      </c>
      <c r="J35" s="30" t="s">
        <v>297</v>
      </c>
      <c r="K35" s="30" t="s">
        <v>297</v>
      </c>
    </row>
    <row r="36" spans="1:11" x14ac:dyDescent="0.25">
      <c r="A36" s="208" t="s">
        <v>256</v>
      </c>
      <c r="B36" s="211"/>
      <c r="C36" s="211"/>
      <c r="D36" s="211"/>
      <c r="E36" s="212"/>
      <c r="F36" s="30">
        <f>F37</f>
        <v>0</v>
      </c>
      <c r="G36" s="30">
        <v>0</v>
      </c>
      <c r="H36" s="30">
        <v>0</v>
      </c>
      <c r="I36" s="30">
        <v>0</v>
      </c>
      <c r="J36" s="30" t="s">
        <v>297</v>
      </c>
      <c r="K36" s="30" t="s">
        <v>297</v>
      </c>
    </row>
    <row r="38" spans="1:11" x14ac:dyDescent="0.25">
      <c r="A38" s="147"/>
    </row>
  </sheetData>
  <sheetProtection algorithmName="SHA-512" hashValue="j+nSiwreRGJJWt4qwq1dj33qYx9WkrYdc+C5mL7SDuowpYtJCFOSk+DB4agImzYqZyhjAO0QUMD2rz/yPxtEBA==" saltValue="z3orB1086Gox/bK24S82Tg==" spinCount="100000" sheet="1" objects="1" scenarios="1"/>
  <mergeCells count="31">
    <mergeCell ref="A35:E35"/>
    <mergeCell ref="A36:E36"/>
    <mergeCell ref="A20:E20"/>
    <mergeCell ref="A21:E21"/>
    <mergeCell ref="A22:E22"/>
    <mergeCell ref="A23:E23"/>
    <mergeCell ref="A28:E28"/>
    <mergeCell ref="A30:K30"/>
    <mergeCell ref="A33:E33"/>
    <mergeCell ref="A34:E34"/>
    <mergeCell ref="A24:K24"/>
    <mergeCell ref="A27:E27"/>
    <mergeCell ref="A29:E29"/>
    <mergeCell ref="A26:E26"/>
    <mergeCell ref="A31:E31"/>
    <mergeCell ref="A32:E32"/>
    <mergeCell ref="A16:K16"/>
    <mergeCell ref="A18:E18"/>
    <mergeCell ref="A19:E19"/>
    <mergeCell ref="A25:E25"/>
    <mergeCell ref="A1:K1"/>
    <mergeCell ref="A3:K3"/>
    <mergeCell ref="A9:E9"/>
    <mergeCell ref="A10:E10"/>
    <mergeCell ref="A11:E11"/>
    <mergeCell ref="A8:E8"/>
    <mergeCell ref="A7:E7"/>
    <mergeCell ref="A14:E14"/>
    <mergeCell ref="A15:E15"/>
    <mergeCell ref="A13:E13"/>
    <mergeCell ref="A5:K5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2"/>
  <sheetViews>
    <sheetView zoomScaleNormal="100" workbookViewId="0">
      <selection activeCell="E16" sqref="E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18.7109375" customWidth="1"/>
    <col min="6" max="6" width="18.7109375" hidden="1" customWidth="1"/>
    <col min="7" max="8" width="18.7109375" customWidth="1"/>
    <col min="9" max="10" width="17.42578125" customWidth="1"/>
  </cols>
  <sheetData>
    <row r="1" spans="1:11" ht="42" customHeight="1" x14ac:dyDescent="0.25">
      <c r="A1" s="195" t="str">
        <f>'POSEBNI DIO'!$A$1</f>
        <v>POLUGODIŠNJE IZVRŠENJE FINANCIJSKOG PLANA OŠ VLADIMIR DEŠČAK
ZA 01.01.-30.06.2025. GODINE</v>
      </c>
      <c r="B1" s="219"/>
      <c r="C1" s="219"/>
      <c r="D1" s="219"/>
      <c r="E1" s="219"/>
      <c r="F1" s="219"/>
      <c r="G1" s="219"/>
      <c r="H1" s="219"/>
      <c r="I1" s="219"/>
      <c r="J1" s="219"/>
      <c r="K1" s="174"/>
    </row>
    <row r="2" spans="1:1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127"/>
    </row>
    <row r="3" spans="1:11" ht="15.75" x14ac:dyDescent="0.25">
      <c r="A3" s="223" t="s">
        <v>21</v>
      </c>
      <c r="B3" s="223"/>
      <c r="C3" s="223"/>
      <c r="D3" s="223"/>
      <c r="E3" s="223"/>
      <c r="F3" s="223"/>
      <c r="G3" s="223"/>
      <c r="H3" s="223"/>
      <c r="I3" s="224"/>
      <c r="J3" s="224"/>
      <c r="K3" s="127"/>
    </row>
    <row r="4" spans="1:11" ht="18" x14ac:dyDescent="0.25">
      <c r="A4" s="50"/>
      <c r="B4" s="50"/>
      <c r="C4" s="50"/>
      <c r="D4" s="50"/>
      <c r="E4" s="50"/>
      <c r="F4" s="50"/>
      <c r="G4" s="50"/>
      <c r="H4" s="50"/>
      <c r="I4" s="128"/>
      <c r="J4" s="128"/>
      <c r="K4" s="127"/>
    </row>
    <row r="5" spans="1:11" ht="18" customHeight="1" x14ac:dyDescent="0.25">
      <c r="A5" s="223" t="s">
        <v>7</v>
      </c>
      <c r="B5" s="225"/>
      <c r="C5" s="225"/>
      <c r="D5" s="225"/>
      <c r="E5" s="225"/>
      <c r="F5" s="225"/>
      <c r="G5" s="225"/>
      <c r="H5" s="225"/>
      <c r="I5" s="225"/>
      <c r="J5" s="225"/>
      <c r="K5" s="127"/>
    </row>
    <row r="6" spans="1:11" ht="18" x14ac:dyDescent="0.25">
      <c r="A6" s="50"/>
      <c r="B6" s="50"/>
      <c r="C6" s="50"/>
      <c r="D6" s="50"/>
      <c r="E6" s="50"/>
      <c r="F6" s="50"/>
      <c r="G6" s="50"/>
      <c r="H6" s="50"/>
      <c r="I6" s="128"/>
      <c r="J6" s="128"/>
      <c r="K6" s="127"/>
    </row>
    <row r="7" spans="1:11" x14ac:dyDescent="0.25">
      <c r="A7" s="223" t="s">
        <v>1</v>
      </c>
      <c r="B7" s="226"/>
      <c r="C7" s="226"/>
      <c r="D7" s="226"/>
      <c r="E7" s="226"/>
      <c r="F7" s="226"/>
      <c r="G7" s="226"/>
      <c r="H7" s="226"/>
      <c r="I7" s="226"/>
      <c r="J7" s="226"/>
      <c r="K7" s="127"/>
    </row>
    <row r="8" spans="1:11" ht="18" x14ac:dyDescent="0.25">
      <c r="A8" s="50"/>
      <c r="B8" s="50"/>
      <c r="C8" s="50"/>
      <c r="D8" s="50"/>
      <c r="E8" s="50"/>
      <c r="F8" s="50"/>
      <c r="G8" s="50"/>
      <c r="H8" s="50"/>
      <c r="I8" s="51"/>
      <c r="J8" s="51"/>
    </row>
    <row r="9" spans="1:11" ht="27.75" customHeight="1" x14ac:dyDescent="0.25">
      <c r="A9" s="52" t="s">
        <v>8</v>
      </c>
      <c r="B9" s="53" t="s">
        <v>9</v>
      </c>
      <c r="C9" s="53" t="s">
        <v>10</v>
      </c>
      <c r="D9" s="53" t="s">
        <v>6</v>
      </c>
      <c r="E9" s="14" t="s">
        <v>298</v>
      </c>
      <c r="F9" s="15" t="s">
        <v>274</v>
      </c>
      <c r="G9" s="15" t="s">
        <v>265</v>
      </c>
      <c r="H9" s="15" t="s">
        <v>289</v>
      </c>
      <c r="I9" s="15" t="s">
        <v>299</v>
      </c>
      <c r="J9" s="15" t="s">
        <v>290</v>
      </c>
    </row>
    <row r="10" spans="1:11" ht="11.25" customHeight="1" x14ac:dyDescent="0.25">
      <c r="A10" s="220">
        <v>1</v>
      </c>
      <c r="B10" s="221"/>
      <c r="C10" s="221"/>
      <c r="D10" s="222"/>
      <c r="E10" s="180">
        <v>2</v>
      </c>
      <c r="F10" s="180"/>
      <c r="G10" s="180">
        <v>3</v>
      </c>
      <c r="H10" s="180">
        <v>4</v>
      </c>
      <c r="I10" s="180">
        <v>5</v>
      </c>
      <c r="J10" s="180">
        <v>6</v>
      </c>
    </row>
    <row r="11" spans="1:11" ht="20.25" customHeight="1" x14ac:dyDescent="0.25">
      <c r="A11" s="54">
        <v>6</v>
      </c>
      <c r="B11" s="54"/>
      <c r="C11" s="54"/>
      <c r="D11" s="55" t="s">
        <v>1</v>
      </c>
      <c r="E11" s="56">
        <f>E12+E20+E24+E27+E34</f>
        <v>1204392.6399999999</v>
      </c>
      <c r="F11" s="56">
        <f>F12+F20+F24+F27+F34</f>
        <v>5741772.7300000004</v>
      </c>
      <c r="G11" s="56">
        <f>G12+G20+G24+G27+G34</f>
        <v>2870956.6</v>
      </c>
      <c r="H11" s="56">
        <f>H12+H20+H24+H27+H34</f>
        <v>1371634.6199999996</v>
      </c>
      <c r="I11" s="56">
        <f>H11/E11*100</f>
        <v>113.88600149532628</v>
      </c>
      <c r="J11" s="56">
        <f>H11/G11*100</f>
        <v>47.776222740531836</v>
      </c>
    </row>
    <row r="12" spans="1:11" s="26" customFormat="1" ht="37.5" customHeight="1" x14ac:dyDescent="0.25">
      <c r="A12" s="57"/>
      <c r="B12" s="57">
        <v>63</v>
      </c>
      <c r="C12" s="57"/>
      <c r="D12" s="57" t="s">
        <v>29</v>
      </c>
      <c r="E12" s="58">
        <f>E13+E16+E18</f>
        <v>1013817.57</v>
      </c>
      <c r="F12" s="58">
        <f t="shared" ref="F12:H12" si="0">F13+F16+F18</f>
        <v>5506759.7599999998</v>
      </c>
      <c r="G12" s="58">
        <v>2293381.63</v>
      </c>
      <c r="H12" s="58">
        <f t="shared" si="0"/>
        <v>1109951.7</v>
      </c>
      <c r="I12" s="187">
        <f>H12/E12*100</f>
        <v>109.48238942041615</v>
      </c>
      <c r="J12" s="187">
        <f>H12/G12*100</f>
        <v>48.398037443074834</v>
      </c>
    </row>
    <row r="13" spans="1:11" s="26" customFormat="1" ht="37.5" customHeight="1" x14ac:dyDescent="0.25">
      <c r="A13" s="57"/>
      <c r="B13" s="57">
        <v>636</v>
      </c>
      <c r="C13" s="57"/>
      <c r="D13" s="57" t="s">
        <v>45</v>
      </c>
      <c r="E13" s="58">
        <f t="shared" ref="E13:F13" si="1">E14+E15</f>
        <v>1013491.97</v>
      </c>
      <c r="F13" s="58">
        <f t="shared" si="1"/>
        <v>1835577.74</v>
      </c>
      <c r="G13" s="58"/>
      <c r="H13" s="58">
        <f t="shared" ref="H13" si="2">H14+H15</f>
        <v>1109651.7</v>
      </c>
      <c r="I13" s="58"/>
      <c r="J13" s="58"/>
    </row>
    <row r="14" spans="1:11" ht="37.5" customHeight="1" x14ac:dyDescent="0.25">
      <c r="A14" s="57"/>
      <c r="B14" s="59">
        <v>6361</v>
      </c>
      <c r="C14" s="57"/>
      <c r="D14" s="59" t="s">
        <v>46</v>
      </c>
      <c r="E14" s="60">
        <v>1013491.97</v>
      </c>
      <c r="F14" s="61">
        <v>1835577.74</v>
      </c>
      <c r="G14" s="61"/>
      <c r="H14" s="61">
        <v>1109651.7</v>
      </c>
      <c r="I14" s="61"/>
      <c r="J14" s="61"/>
    </row>
    <row r="15" spans="1:11" ht="55.5" customHeight="1" x14ac:dyDescent="0.25">
      <c r="A15" s="57"/>
      <c r="B15" s="59">
        <v>6362</v>
      </c>
      <c r="C15" s="57"/>
      <c r="D15" s="59" t="s">
        <v>47</v>
      </c>
      <c r="E15" s="60">
        <v>0</v>
      </c>
      <c r="F15" s="62">
        <v>0</v>
      </c>
      <c r="G15" s="62"/>
      <c r="H15" s="62">
        <v>0</v>
      </c>
      <c r="I15" s="61"/>
      <c r="J15" s="61"/>
    </row>
    <row r="16" spans="1:11" s="26" customFormat="1" ht="37.5" customHeight="1" x14ac:dyDescent="0.25">
      <c r="A16" s="57"/>
      <c r="B16" s="57">
        <v>638</v>
      </c>
      <c r="C16" s="57"/>
      <c r="D16" s="160" t="s">
        <v>283</v>
      </c>
      <c r="E16" s="58">
        <v>0</v>
      </c>
      <c r="F16" s="58">
        <f t="shared" ref="F16" si="3">F17+F20</f>
        <v>1835604.28</v>
      </c>
      <c r="G16" s="58"/>
      <c r="H16" s="58">
        <f>H17</f>
        <v>0</v>
      </c>
      <c r="I16" s="58"/>
      <c r="J16" s="58"/>
    </row>
    <row r="17" spans="1:10" ht="37.5" customHeight="1" x14ac:dyDescent="0.25">
      <c r="A17" s="57"/>
      <c r="B17" s="59">
        <v>6381</v>
      </c>
      <c r="C17" s="57"/>
      <c r="D17" s="161" t="s">
        <v>284</v>
      </c>
      <c r="E17" s="60">
        <v>0</v>
      </c>
      <c r="F17" s="61">
        <v>1835577.74</v>
      </c>
      <c r="G17" s="61"/>
      <c r="H17" s="61">
        <v>0</v>
      </c>
      <c r="I17" s="61"/>
      <c r="J17" s="61"/>
    </row>
    <row r="18" spans="1:10" s="26" customFormat="1" ht="37.5" customHeight="1" x14ac:dyDescent="0.25">
      <c r="A18" s="57"/>
      <c r="B18" s="57">
        <v>639</v>
      </c>
      <c r="C18" s="57"/>
      <c r="D18" s="160" t="s">
        <v>300</v>
      </c>
      <c r="E18" s="58">
        <f t="shared" ref="E18:F18" si="4">E19</f>
        <v>325.60000000000002</v>
      </c>
      <c r="F18" s="58">
        <f t="shared" si="4"/>
        <v>1835577.74</v>
      </c>
      <c r="G18" s="58"/>
      <c r="H18" s="58">
        <f>H19</f>
        <v>300</v>
      </c>
      <c r="I18" s="58"/>
      <c r="J18" s="58"/>
    </row>
    <row r="19" spans="1:10" ht="37.5" customHeight="1" x14ac:dyDescent="0.25">
      <c r="A19" s="57"/>
      <c r="B19" s="59">
        <v>6391</v>
      </c>
      <c r="C19" s="57"/>
      <c r="D19" s="161" t="s">
        <v>301</v>
      </c>
      <c r="E19" s="60">
        <v>325.60000000000002</v>
      </c>
      <c r="F19" s="61">
        <v>1835577.74</v>
      </c>
      <c r="G19" s="61"/>
      <c r="H19" s="61">
        <v>300</v>
      </c>
      <c r="I19" s="61"/>
      <c r="J19" s="61"/>
    </row>
    <row r="20" spans="1:10" s="26" customFormat="1" ht="37.5" customHeight="1" x14ac:dyDescent="0.25">
      <c r="A20" s="57"/>
      <c r="B20" s="57">
        <v>64</v>
      </c>
      <c r="C20" s="57"/>
      <c r="D20" s="57" t="s">
        <v>39</v>
      </c>
      <c r="E20" s="58">
        <f t="shared" ref="E20:H21" si="5">E21</f>
        <v>1.51</v>
      </c>
      <c r="F20" s="58">
        <f t="shared" si="5"/>
        <v>26.54</v>
      </c>
      <c r="G20" s="58">
        <v>26.54</v>
      </c>
      <c r="H20" s="58">
        <f t="shared" si="5"/>
        <v>1.21</v>
      </c>
      <c r="I20" s="187">
        <f>H20/E20*100</f>
        <v>80.132450331125824</v>
      </c>
      <c r="J20" s="187">
        <f>H20/G20*100</f>
        <v>4.5591559909570458</v>
      </c>
    </row>
    <row r="21" spans="1:10" s="26" customFormat="1" ht="37.5" customHeight="1" x14ac:dyDescent="0.25">
      <c r="A21" s="57"/>
      <c r="B21" s="57">
        <v>641</v>
      </c>
      <c r="C21" s="57"/>
      <c r="D21" s="57" t="s">
        <v>40</v>
      </c>
      <c r="E21" s="58">
        <f>E22+E23</f>
        <v>1.51</v>
      </c>
      <c r="F21" s="58">
        <f t="shared" si="5"/>
        <v>26.54</v>
      </c>
      <c r="G21" s="58"/>
      <c r="H21" s="58">
        <f t="shared" si="5"/>
        <v>1.21</v>
      </c>
      <c r="I21" s="58"/>
      <c r="J21" s="58"/>
    </row>
    <row r="22" spans="1:10" ht="37.5" customHeight="1" x14ac:dyDescent="0.25">
      <c r="A22" s="57"/>
      <c r="B22" s="59">
        <v>6413</v>
      </c>
      <c r="C22" s="57"/>
      <c r="D22" s="59" t="s">
        <v>41</v>
      </c>
      <c r="E22" s="60">
        <v>1.51</v>
      </c>
      <c r="F22" s="60">
        <v>26.54</v>
      </c>
      <c r="G22" s="60"/>
      <c r="H22" s="60">
        <v>1.21</v>
      </c>
      <c r="I22" s="60"/>
      <c r="J22" s="60"/>
    </row>
    <row r="23" spans="1:10" ht="37.5" customHeight="1" x14ac:dyDescent="0.25">
      <c r="A23" s="57"/>
      <c r="B23" s="59">
        <v>6415</v>
      </c>
      <c r="C23" s="57"/>
      <c r="D23" s="59" t="s">
        <v>275</v>
      </c>
      <c r="E23" s="60">
        <v>0</v>
      </c>
      <c r="F23" s="60">
        <v>0</v>
      </c>
      <c r="G23" s="60"/>
      <c r="H23" s="60">
        <v>0</v>
      </c>
      <c r="I23" s="60"/>
      <c r="J23" s="60"/>
    </row>
    <row r="24" spans="1:10" s="26" customFormat="1" ht="60.75" customHeight="1" x14ac:dyDescent="0.25">
      <c r="A24" s="57"/>
      <c r="B24" s="57">
        <v>65</v>
      </c>
      <c r="C24" s="57"/>
      <c r="D24" s="57" t="s">
        <v>42</v>
      </c>
      <c r="E24" s="58">
        <f t="shared" ref="E24:H25" si="6">E25</f>
        <v>58804.55</v>
      </c>
      <c r="F24" s="58">
        <f t="shared" si="6"/>
        <v>57327.23</v>
      </c>
      <c r="G24" s="58">
        <v>78327.23</v>
      </c>
      <c r="H24" s="58">
        <f t="shared" si="6"/>
        <v>71593.39</v>
      </c>
      <c r="I24" s="187">
        <f>H24/E24*100</f>
        <v>121.74804500672141</v>
      </c>
      <c r="J24" s="187">
        <f>H24/G24*100</f>
        <v>91.402938671519479</v>
      </c>
    </row>
    <row r="25" spans="1:10" s="26" customFormat="1" ht="37.5" customHeight="1" x14ac:dyDescent="0.25">
      <c r="A25" s="57"/>
      <c r="B25" s="57">
        <v>652</v>
      </c>
      <c r="C25" s="57"/>
      <c r="D25" s="57" t="s">
        <v>43</v>
      </c>
      <c r="E25" s="58">
        <f t="shared" si="6"/>
        <v>58804.55</v>
      </c>
      <c r="F25" s="58">
        <f t="shared" si="6"/>
        <v>57327.23</v>
      </c>
      <c r="G25" s="58"/>
      <c r="H25" s="58">
        <f t="shared" si="6"/>
        <v>71593.39</v>
      </c>
      <c r="I25" s="58"/>
      <c r="J25" s="58"/>
    </row>
    <row r="26" spans="1:10" ht="37.5" customHeight="1" x14ac:dyDescent="0.25">
      <c r="A26" s="57"/>
      <c r="B26" s="59">
        <v>6526</v>
      </c>
      <c r="C26" s="57"/>
      <c r="D26" s="59" t="s">
        <v>44</v>
      </c>
      <c r="E26" s="60">
        <v>58804.55</v>
      </c>
      <c r="F26" s="61">
        <v>57327.23</v>
      </c>
      <c r="G26" s="61"/>
      <c r="H26" s="61">
        <v>71593.39</v>
      </c>
      <c r="I26" s="61"/>
      <c r="J26" s="61"/>
    </row>
    <row r="27" spans="1:10" s="26" customFormat="1" ht="37.5" customHeight="1" x14ac:dyDescent="0.25">
      <c r="A27" s="67"/>
      <c r="B27" s="67">
        <v>66</v>
      </c>
      <c r="C27" s="66"/>
      <c r="D27" s="57" t="s">
        <v>36</v>
      </c>
      <c r="E27" s="68">
        <f t="shared" ref="E27:F27" si="7">E28+E31</f>
        <v>2645.74</v>
      </c>
      <c r="F27" s="68">
        <f t="shared" si="7"/>
        <v>19280.04</v>
      </c>
      <c r="G27" s="68">
        <v>19280.04</v>
      </c>
      <c r="H27" s="68">
        <f t="shared" ref="H27" si="8">H28+H31</f>
        <v>9722.7000000000007</v>
      </c>
      <c r="I27" s="187">
        <f>H27/E27*100</f>
        <v>367.48508923779366</v>
      </c>
      <c r="J27" s="187">
        <f>H27/G27*100</f>
        <v>50.428837284569951</v>
      </c>
    </row>
    <row r="28" spans="1:10" s="26" customFormat="1" ht="37.5" customHeight="1" x14ac:dyDescent="0.25">
      <c r="A28" s="67"/>
      <c r="B28" s="67">
        <v>661</v>
      </c>
      <c r="C28" s="66"/>
      <c r="D28" s="57" t="s">
        <v>37</v>
      </c>
      <c r="E28" s="68">
        <f t="shared" ref="E28:F28" si="9">E29+E30</f>
        <v>491.18</v>
      </c>
      <c r="F28" s="68">
        <f t="shared" si="9"/>
        <v>10591.28</v>
      </c>
      <c r="G28" s="68"/>
      <c r="H28" s="68">
        <f t="shared" ref="H28" si="10">H29+H30</f>
        <v>850.5</v>
      </c>
      <c r="I28" s="68"/>
      <c r="J28" s="68"/>
    </row>
    <row r="29" spans="1:10" s="24" customFormat="1" ht="37.5" customHeight="1" x14ac:dyDescent="0.25">
      <c r="A29" s="63"/>
      <c r="B29" s="63">
        <v>6614</v>
      </c>
      <c r="C29" s="64"/>
      <c r="D29" s="59" t="s">
        <v>188</v>
      </c>
      <c r="E29" s="65">
        <v>0</v>
      </c>
      <c r="F29" s="65">
        <v>0</v>
      </c>
      <c r="G29" s="65"/>
      <c r="H29" s="65">
        <v>0</v>
      </c>
      <c r="I29" s="65"/>
      <c r="J29" s="65"/>
    </row>
    <row r="30" spans="1:10" ht="37.5" customHeight="1" x14ac:dyDescent="0.25">
      <c r="A30" s="63"/>
      <c r="B30" s="63">
        <v>6615</v>
      </c>
      <c r="C30" s="66"/>
      <c r="D30" s="63" t="s">
        <v>38</v>
      </c>
      <c r="E30" s="65">
        <v>491.18</v>
      </c>
      <c r="F30" s="61">
        <v>10591.28</v>
      </c>
      <c r="G30" s="61"/>
      <c r="H30" s="61">
        <v>850.5</v>
      </c>
      <c r="I30" s="61"/>
      <c r="J30" s="61"/>
    </row>
    <row r="31" spans="1:10" s="26" customFormat="1" ht="27" customHeight="1" x14ac:dyDescent="0.25">
      <c r="A31" s="67"/>
      <c r="B31" s="67">
        <v>663</v>
      </c>
      <c r="C31" s="66"/>
      <c r="D31" s="69" t="s">
        <v>48</v>
      </c>
      <c r="E31" s="68">
        <f t="shared" ref="E31:F31" si="11">E32+E33</f>
        <v>2154.56</v>
      </c>
      <c r="F31" s="68">
        <f t="shared" si="11"/>
        <v>8688.76</v>
      </c>
      <c r="G31" s="68"/>
      <c r="H31" s="68">
        <f t="shared" ref="H31" si="12">H32+H33</f>
        <v>8872.2000000000007</v>
      </c>
      <c r="I31" s="68"/>
      <c r="J31" s="68"/>
    </row>
    <row r="32" spans="1:10" ht="27" customHeight="1" x14ac:dyDescent="0.25">
      <c r="A32" s="70"/>
      <c r="B32" s="71">
        <v>6631</v>
      </c>
      <c r="C32" s="72"/>
      <c r="D32" s="73" t="s">
        <v>49</v>
      </c>
      <c r="E32" s="60">
        <v>2154.56</v>
      </c>
      <c r="F32" s="61">
        <v>8688.76</v>
      </c>
      <c r="G32" s="61"/>
      <c r="H32" s="61">
        <v>8872.2000000000007</v>
      </c>
      <c r="I32" s="61"/>
      <c r="J32" s="61"/>
    </row>
    <row r="33" spans="1:14" ht="27" customHeight="1" x14ac:dyDescent="0.25">
      <c r="A33" s="59"/>
      <c r="B33" s="59">
        <v>6632</v>
      </c>
      <c r="C33" s="59"/>
      <c r="D33" s="73" t="s">
        <v>50</v>
      </c>
      <c r="E33" s="60">
        <v>0</v>
      </c>
      <c r="F33" s="61">
        <v>0</v>
      </c>
      <c r="G33" s="61"/>
      <c r="H33" s="61">
        <v>0</v>
      </c>
      <c r="I33" s="61"/>
      <c r="J33" s="61"/>
    </row>
    <row r="34" spans="1:14" s="26" customFormat="1" ht="38.25" x14ac:dyDescent="0.25">
      <c r="A34" s="57"/>
      <c r="B34" s="57">
        <v>67</v>
      </c>
      <c r="C34" s="57"/>
      <c r="D34" s="57" t="s">
        <v>30</v>
      </c>
      <c r="E34" s="58">
        <f t="shared" ref="E34:H34" si="13">E35</f>
        <v>129123.27</v>
      </c>
      <c r="F34" s="58">
        <f t="shared" si="13"/>
        <v>158379.16</v>
      </c>
      <c r="G34" s="58">
        <v>479941.16</v>
      </c>
      <c r="H34" s="58">
        <f t="shared" si="13"/>
        <v>180365.62</v>
      </c>
      <c r="I34" s="187">
        <f>H34/E34*100</f>
        <v>139.68482985289947</v>
      </c>
      <c r="J34" s="187">
        <f>H34/G34*100</f>
        <v>37.580777610322066</v>
      </c>
    </row>
    <row r="35" spans="1:14" s="26" customFormat="1" ht="38.25" x14ac:dyDescent="0.25">
      <c r="A35" s="57"/>
      <c r="B35" s="57">
        <v>671</v>
      </c>
      <c r="C35" s="57"/>
      <c r="D35" s="57" t="s">
        <v>33</v>
      </c>
      <c r="E35" s="58">
        <f t="shared" ref="E35:F35" si="14">E36+E37</f>
        <v>129123.27</v>
      </c>
      <c r="F35" s="58">
        <f t="shared" si="14"/>
        <v>158379.16</v>
      </c>
      <c r="G35" s="58"/>
      <c r="H35" s="58">
        <f t="shared" ref="H35" si="15">H36+H37</f>
        <v>180365.62</v>
      </c>
      <c r="I35" s="58"/>
      <c r="J35" s="58"/>
    </row>
    <row r="36" spans="1:14" ht="38.25" x14ac:dyDescent="0.25">
      <c r="A36" s="57"/>
      <c r="B36" s="59">
        <v>6711</v>
      </c>
      <c r="C36" s="59"/>
      <c r="D36" s="59" t="s">
        <v>35</v>
      </c>
      <c r="E36" s="60">
        <v>117716.83</v>
      </c>
      <c r="F36" s="61">
        <v>158379.16</v>
      </c>
      <c r="G36" s="61"/>
      <c r="H36" s="61">
        <v>148905.62</v>
      </c>
      <c r="I36" s="61"/>
      <c r="J36" s="61"/>
    </row>
    <row r="37" spans="1:14" ht="25.5" x14ac:dyDescent="0.25">
      <c r="A37" s="57"/>
      <c r="B37" s="59">
        <v>6712</v>
      </c>
      <c r="C37" s="59"/>
      <c r="D37" s="59" t="s">
        <v>34</v>
      </c>
      <c r="E37" s="60">
        <v>11406.44</v>
      </c>
      <c r="F37" s="61">
        <v>0</v>
      </c>
      <c r="G37" s="61"/>
      <c r="H37" s="61">
        <v>31460</v>
      </c>
      <c r="I37" s="61"/>
      <c r="J37" s="61"/>
    </row>
    <row r="38" spans="1:14" ht="20.25" customHeight="1" x14ac:dyDescent="0.25">
      <c r="A38" s="54">
        <v>9</v>
      </c>
      <c r="B38" s="54"/>
      <c r="C38" s="54"/>
      <c r="D38" s="55" t="s">
        <v>189</v>
      </c>
      <c r="E38" s="56">
        <f t="shared" ref="E38:H40" si="16">E39</f>
        <v>31714.48</v>
      </c>
      <c r="F38" s="56">
        <f t="shared" si="16"/>
        <v>4004.92</v>
      </c>
      <c r="G38" s="56">
        <v>4004.91</v>
      </c>
      <c r="H38" s="56">
        <f t="shared" si="16"/>
        <v>186574.1</v>
      </c>
      <c r="I38" s="56">
        <f>H38/E38*100</f>
        <v>588.29310775393446</v>
      </c>
      <c r="J38" s="56">
        <f>H38/G38*100</f>
        <v>4658.6340267321866</v>
      </c>
    </row>
    <row r="39" spans="1:14" s="26" customFormat="1" ht="41.25" customHeight="1" x14ac:dyDescent="0.25">
      <c r="A39" s="67"/>
      <c r="B39" s="57">
        <v>92</v>
      </c>
      <c r="C39" s="57"/>
      <c r="D39" s="57" t="s">
        <v>190</v>
      </c>
      <c r="E39" s="58">
        <f t="shared" si="16"/>
        <v>31714.48</v>
      </c>
      <c r="F39" s="58">
        <f t="shared" si="16"/>
        <v>4004.92</v>
      </c>
      <c r="G39" s="58">
        <v>4004.91</v>
      </c>
      <c r="H39" s="58">
        <f t="shared" si="16"/>
        <v>186574.1</v>
      </c>
      <c r="I39" s="187">
        <f>H39/E39*100</f>
        <v>588.29310775393446</v>
      </c>
      <c r="J39" s="187">
        <f>H39/G39*100</f>
        <v>4658.6340267321866</v>
      </c>
    </row>
    <row r="40" spans="1:14" s="26" customFormat="1" ht="27" customHeight="1" x14ac:dyDescent="0.25">
      <c r="A40" s="67"/>
      <c r="B40" s="67">
        <v>922</v>
      </c>
      <c r="C40" s="66"/>
      <c r="D40" s="69" t="s">
        <v>191</v>
      </c>
      <c r="E40" s="68">
        <f>E41+E42</f>
        <v>31714.48</v>
      </c>
      <c r="F40" s="68">
        <f t="shared" si="16"/>
        <v>4004.92</v>
      </c>
      <c r="G40" s="68"/>
      <c r="H40" s="68">
        <f>H41+H42</f>
        <v>186574.1</v>
      </c>
      <c r="I40" s="68"/>
      <c r="J40" s="68"/>
    </row>
    <row r="41" spans="1:14" ht="27" customHeight="1" x14ac:dyDescent="0.25">
      <c r="A41" s="70"/>
      <c r="B41" s="71">
        <v>9221</v>
      </c>
      <c r="C41" s="72"/>
      <c r="D41" s="73" t="s">
        <v>192</v>
      </c>
      <c r="E41" s="60">
        <v>31714.48</v>
      </c>
      <c r="F41" s="60">
        <v>4004.92</v>
      </c>
      <c r="G41" s="60"/>
      <c r="H41" s="60">
        <v>0</v>
      </c>
      <c r="I41" s="60"/>
      <c r="J41" s="60"/>
    </row>
    <row r="42" spans="1:14" ht="27" customHeight="1" x14ac:dyDescent="0.25">
      <c r="A42" s="70"/>
      <c r="B42" s="71">
        <v>9222</v>
      </c>
      <c r="C42" s="72"/>
      <c r="D42" s="73" t="s">
        <v>193</v>
      </c>
      <c r="E42" s="60">
        <v>0</v>
      </c>
      <c r="F42" s="60">
        <v>0</v>
      </c>
      <c r="G42" s="60"/>
      <c r="H42" s="60">
        <v>186574.1</v>
      </c>
      <c r="I42" s="60"/>
      <c r="J42" s="60"/>
    </row>
    <row r="43" spans="1:14" x14ac:dyDescent="0.25">
      <c r="A43" s="85"/>
      <c r="B43" s="85"/>
      <c r="C43" s="85"/>
      <c r="D43" s="82" t="s">
        <v>99</v>
      </c>
      <c r="E43" s="89">
        <f>E11+E38</f>
        <v>1236107.1199999999</v>
      </c>
      <c r="F43" s="89">
        <f>F11+F38</f>
        <v>5745777.6500000004</v>
      </c>
      <c r="G43" s="89">
        <f>G11+G38</f>
        <v>2874961.5100000002</v>
      </c>
      <c r="H43" s="89">
        <f>H11+H38</f>
        <v>1558208.7199999997</v>
      </c>
      <c r="I43" s="188">
        <f>H43/E43*100</f>
        <v>126.05774166238926</v>
      </c>
      <c r="J43" s="188">
        <f>H43/G43*100</f>
        <v>54.199289784578696</v>
      </c>
    </row>
    <row r="44" spans="1:14" ht="27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N44" t="s">
        <v>215</v>
      </c>
    </row>
    <row r="45" spans="1:14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</row>
    <row r="46" spans="1:14" ht="150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</row>
    <row r="47" spans="1:14" ht="71.25" customHeight="1" x14ac:dyDescent="0.25">
      <c r="A47" s="223" t="s">
        <v>11</v>
      </c>
      <c r="B47" s="227"/>
      <c r="C47" s="227"/>
      <c r="D47" s="227"/>
      <c r="E47" s="227"/>
      <c r="F47" s="227"/>
      <c r="G47" s="227"/>
      <c r="H47" s="227"/>
      <c r="I47" s="227"/>
      <c r="J47" s="227"/>
    </row>
    <row r="48" spans="1:14" x14ac:dyDescent="0.25">
      <c r="A48" s="84"/>
      <c r="B48" s="84"/>
      <c r="C48" s="84"/>
      <c r="D48" s="84"/>
      <c r="E48" s="84"/>
      <c r="F48" s="84"/>
      <c r="G48" s="84"/>
      <c r="H48" s="84"/>
      <c r="I48" s="51"/>
      <c r="J48" s="51"/>
    </row>
    <row r="49" spans="1:13" ht="27.75" customHeight="1" x14ac:dyDescent="0.25">
      <c r="A49" s="52" t="s">
        <v>8</v>
      </c>
      <c r="B49" s="175" t="s">
        <v>9</v>
      </c>
      <c r="C49" s="175" t="s">
        <v>10</v>
      </c>
      <c r="D49" s="175" t="s">
        <v>6</v>
      </c>
      <c r="E49" s="14" t="s">
        <v>298</v>
      </c>
      <c r="F49" s="15" t="s">
        <v>274</v>
      </c>
      <c r="G49" s="15" t="s">
        <v>265</v>
      </c>
      <c r="H49" s="15" t="s">
        <v>289</v>
      </c>
      <c r="I49" s="15" t="s">
        <v>299</v>
      </c>
      <c r="J49" s="15" t="s">
        <v>290</v>
      </c>
    </row>
    <row r="50" spans="1:13" ht="11.25" customHeight="1" x14ac:dyDescent="0.25">
      <c r="A50" s="220">
        <v>1</v>
      </c>
      <c r="B50" s="221"/>
      <c r="C50" s="221"/>
      <c r="D50" s="222"/>
      <c r="E50" s="180">
        <v>2</v>
      </c>
      <c r="F50" s="180"/>
      <c r="G50" s="180">
        <v>3</v>
      </c>
      <c r="H50" s="180">
        <v>4</v>
      </c>
      <c r="I50" s="180">
        <v>5</v>
      </c>
      <c r="J50" s="180">
        <v>6</v>
      </c>
    </row>
    <row r="51" spans="1:13" x14ac:dyDescent="0.25">
      <c r="A51" s="57">
        <v>3</v>
      </c>
      <c r="B51" s="57"/>
      <c r="C51" s="57"/>
      <c r="D51" s="57" t="s">
        <v>12</v>
      </c>
      <c r="E51" s="74">
        <f>E52+E59+E89+E96+E101</f>
        <v>1165961.1100000001</v>
      </c>
      <c r="F51" s="74">
        <f>F52+F59+F89+F96+F101</f>
        <v>2037389.92</v>
      </c>
      <c r="G51" s="74">
        <f>G52+G59+G89+G93+G96+G101</f>
        <v>2532755.8000000003</v>
      </c>
      <c r="H51" s="74">
        <f>H52+H59+H89+H93+H96+H101</f>
        <v>1525784.8599999999</v>
      </c>
      <c r="I51" s="187">
        <f>H51/E51*100</f>
        <v>130.86069911885824</v>
      </c>
      <c r="J51" s="187">
        <f>H51/G51*100</f>
        <v>60.242083346527117</v>
      </c>
    </row>
    <row r="52" spans="1:13" x14ac:dyDescent="0.25">
      <c r="A52" s="57"/>
      <c r="B52" s="75">
        <v>31</v>
      </c>
      <c r="C52" s="59"/>
      <c r="D52" s="75" t="s">
        <v>13</v>
      </c>
      <c r="E52" s="86">
        <f t="shared" ref="E52:F52" si="17">E53+E55+E57</f>
        <v>922205.37</v>
      </c>
      <c r="F52" s="86">
        <f t="shared" si="17"/>
        <v>1593023.74</v>
      </c>
      <c r="G52" s="86">
        <v>2019974.35</v>
      </c>
      <c r="H52" s="86">
        <f t="shared" ref="H52" si="18">H53+H55+H57</f>
        <v>1215804.51</v>
      </c>
      <c r="I52" s="187">
        <f>H52/E52*100</f>
        <v>131.83663309182424</v>
      </c>
      <c r="J52" s="187">
        <f>H52/G52*100</f>
        <v>60.189106361672359</v>
      </c>
    </row>
    <row r="53" spans="1:13" s="26" customFormat="1" x14ac:dyDescent="0.25">
      <c r="A53" s="57"/>
      <c r="B53" s="57">
        <v>311</v>
      </c>
      <c r="C53" s="57"/>
      <c r="D53" s="57" t="s">
        <v>51</v>
      </c>
      <c r="E53" s="86">
        <f t="shared" ref="E53:H53" si="19">E54</f>
        <v>756429.98</v>
      </c>
      <c r="F53" s="86">
        <f t="shared" si="19"/>
        <v>1308364.4099999999</v>
      </c>
      <c r="G53" s="86"/>
      <c r="H53" s="86">
        <f t="shared" si="19"/>
        <v>1015976.33</v>
      </c>
      <c r="I53" s="86"/>
      <c r="J53" s="86"/>
    </row>
    <row r="54" spans="1:13" x14ac:dyDescent="0.25">
      <c r="A54" s="57"/>
      <c r="B54" s="59">
        <v>3111</v>
      </c>
      <c r="C54" s="59"/>
      <c r="D54" s="59" t="s">
        <v>52</v>
      </c>
      <c r="E54" s="99">
        <v>756429.98</v>
      </c>
      <c r="F54" s="77">
        <v>1308364.4099999999</v>
      </c>
      <c r="G54" s="77"/>
      <c r="H54" s="77">
        <v>1015976.33</v>
      </c>
      <c r="I54" s="77"/>
      <c r="J54" s="77"/>
    </row>
    <row r="55" spans="1:13" s="26" customFormat="1" x14ac:dyDescent="0.25">
      <c r="A55" s="57"/>
      <c r="B55" s="57">
        <v>312</v>
      </c>
      <c r="C55" s="57"/>
      <c r="D55" s="57" t="s">
        <v>53</v>
      </c>
      <c r="E55" s="86">
        <f t="shared" ref="E55:H55" si="20">E56</f>
        <v>43582.51</v>
      </c>
      <c r="F55" s="86">
        <f t="shared" si="20"/>
        <v>73700</v>
      </c>
      <c r="G55" s="86"/>
      <c r="H55" s="86">
        <f t="shared" si="20"/>
        <v>34538.080000000002</v>
      </c>
      <c r="I55" s="86"/>
      <c r="J55" s="86"/>
    </row>
    <row r="56" spans="1:13" x14ac:dyDescent="0.25">
      <c r="A56" s="57"/>
      <c r="B56" s="59">
        <v>3121</v>
      </c>
      <c r="C56" s="59"/>
      <c r="D56" s="59" t="s">
        <v>53</v>
      </c>
      <c r="E56" s="99">
        <v>43582.51</v>
      </c>
      <c r="F56" s="77">
        <v>73700</v>
      </c>
      <c r="G56" s="77"/>
      <c r="H56" s="77">
        <v>34538.080000000002</v>
      </c>
      <c r="I56" s="77"/>
      <c r="J56" s="77"/>
    </row>
    <row r="57" spans="1:13" s="26" customFormat="1" x14ac:dyDescent="0.25">
      <c r="A57" s="57"/>
      <c r="B57" s="57">
        <v>313</v>
      </c>
      <c r="C57" s="57"/>
      <c r="D57" s="57" t="s">
        <v>54</v>
      </c>
      <c r="E57" s="86">
        <f t="shared" ref="E57:H57" si="21">E58</f>
        <v>122192.88</v>
      </c>
      <c r="F57" s="86">
        <f t="shared" si="21"/>
        <v>210959.33</v>
      </c>
      <c r="G57" s="86"/>
      <c r="H57" s="86">
        <f t="shared" si="21"/>
        <v>165290.1</v>
      </c>
      <c r="I57" s="86"/>
      <c r="J57" s="86"/>
    </row>
    <row r="58" spans="1:13" ht="25.5" x14ac:dyDescent="0.25">
      <c r="A58" s="57"/>
      <c r="B58" s="59">
        <v>3132</v>
      </c>
      <c r="C58" s="59"/>
      <c r="D58" s="59" t="s">
        <v>55</v>
      </c>
      <c r="E58" s="99">
        <v>122192.88</v>
      </c>
      <c r="F58" s="77">
        <v>210959.33</v>
      </c>
      <c r="G58" s="77"/>
      <c r="H58" s="77">
        <v>165290.1</v>
      </c>
      <c r="I58" s="77"/>
      <c r="J58" s="77"/>
    </row>
    <row r="59" spans="1:13" x14ac:dyDescent="0.25">
      <c r="A59" s="63"/>
      <c r="B59" s="66">
        <v>32</v>
      </c>
      <c r="C59" s="66"/>
      <c r="D59" s="66" t="s">
        <v>24</v>
      </c>
      <c r="E59" s="90">
        <f t="shared" ref="E59:H59" si="22">E60+E65+E72+E81</f>
        <v>236013.47999999998</v>
      </c>
      <c r="F59" s="90">
        <f t="shared" si="22"/>
        <v>372666.52999999997</v>
      </c>
      <c r="G59" s="90">
        <v>429131.8</v>
      </c>
      <c r="H59" s="90">
        <f t="shared" si="22"/>
        <v>297995.16000000003</v>
      </c>
      <c r="I59" s="187">
        <f>H59/E59*100</f>
        <v>126.26192368334218</v>
      </c>
      <c r="J59" s="187">
        <f>H59/G59*100</f>
        <v>69.441407045574351</v>
      </c>
    </row>
    <row r="60" spans="1:13" s="26" customFormat="1" x14ac:dyDescent="0.25">
      <c r="A60" s="67"/>
      <c r="B60" s="67">
        <v>321</v>
      </c>
      <c r="C60" s="67"/>
      <c r="D60" s="67" t="s">
        <v>56</v>
      </c>
      <c r="E60" s="90">
        <f t="shared" ref="E60:F60" si="23">SUM(E61:E64)</f>
        <v>35423.279999999999</v>
      </c>
      <c r="F60" s="90">
        <f t="shared" si="23"/>
        <v>72560.36</v>
      </c>
      <c r="G60" s="90"/>
      <c r="H60" s="90">
        <f t="shared" ref="H60" si="24">SUM(H61:H64)</f>
        <v>43137.16</v>
      </c>
      <c r="I60" s="90"/>
      <c r="J60" s="90"/>
    </row>
    <row r="61" spans="1:13" s="24" customFormat="1" x14ac:dyDescent="0.25">
      <c r="A61" s="63"/>
      <c r="B61" s="63">
        <v>3211</v>
      </c>
      <c r="C61" s="63"/>
      <c r="D61" s="63" t="s">
        <v>66</v>
      </c>
      <c r="E61" s="97">
        <v>6002.66</v>
      </c>
      <c r="F61" s="77">
        <v>14620.41</v>
      </c>
      <c r="G61" s="77"/>
      <c r="H61" s="77">
        <v>8340.44</v>
      </c>
      <c r="I61" s="77"/>
      <c r="J61" s="77"/>
      <c r="M61"/>
    </row>
    <row r="62" spans="1:13" s="101" customFormat="1" ht="26.25" x14ac:dyDescent="0.25">
      <c r="A62" s="95"/>
      <c r="B62" s="95">
        <v>3212</v>
      </c>
      <c r="C62" s="95"/>
      <c r="D62" s="100" t="s">
        <v>57</v>
      </c>
      <c r="E62" s="97">
        <v>27611.24</v>
      </c>
      <c r="F62" s="77">
        <v>56389.95</v>
      </c>
      <c r="G62" s="77"/>
      <c r="H62" s="77">
        <v>33759.22</v>
      </c>
      <c r="I62" s="77"/>
      <c r="J62" s="77"/>
      <c r="M62" s="98"/>
    </row>
    <row r="63" spans="1:13" s="24" customFormat="1" x14ac:dyDescent="0.25">
      <c r="A63" s="63"/>
      <c r="B63" s="63">
        <v>3213</v>
      </c>
      <c r="C63" s="63"/>
      <c r="D63" s="63" t="s">
        <v>67</v>
      </c>
      <c r="E63" s="97">
        <v>1809.38</v>
      </c>
      <c r="F63" s="77">
        <v>1500</v>
      </c>
      <c r="G63" s="77"/>
      <c r="H63" s="77">
        <v>1037.5</v>
      </c>
      <c r="I63" s="77"/>
      <c r="J63" s="77"/>
      <c r="M63"/>
    </row>
    <row r="64" spans="1:13" s="24" customFormat="1" x14ac:dyDescent="0.25">
      <c r="A64" s="63"/>
      <c r="B64" s="63">
        <v>3214</v>
      </c>
      <c r="C64" s="63"/>
      <c r="D64" s="63" t="s">
        <v>68</v>
      </c>
      <c r="E64" s="97">
        <v>0</v>
      </c>
      <c r="F64" s="77">
        <v>50</v>
      </c>
      <c r="G64" s="77"/>
      <c r="H64" s="77">
        <v>0</v>
      </c>
      <c r="I64" s="77"/>
      <c r="J64" s="77"/>
      <c r="M64"/>
    </row>
    <row r="65" spans="1:10" s="26" customFormat="1" x14ac:dyDescent="0.25">
      <c r="A65" s="67"/>
      <c r="B65" s="67">
        <v>322</v>
      </c>
      <c r="C65" s="66"/>
      <c r="D65" s="69" t="s">
        <v>58</v>
      </c>
      <c r="E65" s="90">
        <f t="shared" ref="E65:F65" si="25">SUM(E66:E71)</f>
        <v>154985.76999999999</v>
      </c>
      <c r="F65" s="90">
        <f t="shared" si="25"/>
        <v>235043.08</v>
      </c>
      <c r="G65" s="90"/>
      <c r="H65" s="90">
        <f t="shared" ref="H65" si="26">SUM(H66:H71)</f>
        <v>158598.54</v>
      </c>
      <c r="I65" s="90"/>
      <c r="J65" s="90"/>
    </row>
    <row r="66" spans="1:10" x14ac:dyDescent="0.25">
      <c r="A66" s="63"/>
      <c r="B66" s="63">
        <v>3221</v>
      </c>
      <c r="C66" s="64"/>
      <c r="D66" s="78" t="s">
        <v>69</v>
      </c>
      <c r="E66" s="97">
        <v>11196.94</v>
      </c>
      <c r="F66" s="77">
        <v>14247.13</v>
      </c>
      <c r="G66" s="77"/>
      <c r="H66" s="77">
        <v>9073.7199999999993</v>
      </c>
      <c r="I66" s="77"/>
      <c r="J66" s="77"/>
    </row>
    <row r="67" spans="1:10" x14ac:dyDescent="0.25">
      <c r="A67" s="63"/>
      <c r="B67" s="63">
        <v>3222</v>
      </c>
      <c r="C67" s="64"/>
      <c r="D67" s="78" t="s">
        <v>70</v>
      </c>
      <c r="E67" s="97">
        <v>97160.34</v>
      </c>
      <c r="F67" s="77">
        <v>160940.54999999999</v>
      </c>
      <c r="G67" s="77"/>
      <c r="H67" s="77">
        <v>99525.36</v>
      </c>
      <c r="I67" s="77"/>
      <c r="J67" s="77"/>
    </row>
    <row r="68" spans="1:10" x14ac:dyDescent="0.25">
      <c r="A68" s="63"/>
      <c r="B68" s="63">
        <v>3223</v>
      </c>
      <c r="C68" s="64"/>
      <c r="D68" s="78" t="s">
        <v>81</v>
      </c>
      <c r="E68" s="99">
        <v>35715.15</v>
      </c>
      <c r="F68" s="77">
        <v>48317.43</v>
      </c>
      <c r="G68" s="77"/>
      <c r="H68" s="77">
        <v>47167.41</v>
      </c>
      <c r="I68" s="77"/>
      <c r="J68" s="77"/>
    </row>
    <row r="69" spans="1:10" x14ac:dyDescent="0.25">
      <c r="A69" s="63"/>
      <c r="B69" s="63">
        <v>3224</v>
      </c>
      <c r="C69" s="64"/>
      <c r="D69" s="78" t="s">
        <v>82</v>
      </c>
      <c r="E69" s="99">
        <v>2404.8000000000002</v>
      </c>
      <c r="F69" s="77">
        <v>2300</v>
      </c>
      <c r="G69" s="77"/>
      <c r="H69" s="77">
        <v>511.87</v>
      </c>
      <c r="I69" s="77"/>
      <c r="J69" s="77"/>
    </row>
    <row r="70" spans="1:10" x14ac:dyDescent="0.25">
      <c r="A70" s="63"/>
      <c r="B70" s="63">
        <v>3225</v>
      </c>
      <c r="C70" s="64"/>
      <c r="D70" s="78" t="s">
        <v>59</v>
      </c>
      <c r="E70" s="97">
        <v>7166.04</v>
      </c>
      <c r="F70" s="77">
        <v>7308.91</v>
      </c>
      <c r="G70" s="77"/>
      <c r="H70" s="77">
        <v>1087.45</v>
      </c>
      <c r="I70" s="77"/>
      <c r="J70" s="77"/>
    </row>
    <row r="71" spans="1:10" x14ac:dyDescent="0.25">
      <c r="A71" s="63"/>
      <c r="B71" s="63">
        <v>3227</v>
      </c>
      <c r="C71" s="66"/>
      <c r="D71" s="63" t="s">
        <v>83</v>
      </c>
      <c r="E71" s="99">
        <v>1342.5</v>
      </c>
      <c r="F71" s="77">
        <v>1929.06</v>
      </c>
      <c r="G71" s="77"/>
      <c r="H71" s="77">
        <v>1232.73</v>
      </c>
      <c r="I71" s="77"/>
      <c r="J71" s="77"/>
    </row>
    <row r="72" spans="1:10" s="26" customFormat="1" x14ac:dyDescent="0.25">
      <c r="A72" s="67"/>
      <c r="B72" s="67">
        <v>323</v>
      </c>
      <c r="C72" s="66"/>
      <c r="D72" s="69" t="s">
        <v>71</v>
      </c>
      <c r="E72" s="90">
        <f t="shared" ref="E72:F72" si="27">SUM(E73:E80)</f>
        <v>29637.75</v>
      </c>
      <c r="F72" s="90">
        <f t="shared" si="27"/>
        <v>46780.049999999996</v>
      </c>
      <c r="G72" s="90"/>
      <c r="H72" s="90">
        <f t="shared" ref="H72" si="28">SUM(H73:H80)</f>
        <v>44420.819999999992</v>
      </c>
      <c r="I72" s="90"/>
      <c r="J72" s="90"/>
    </row>
    <row r="73" spans="1:10" s="24" customFormat="1" x14ac:dyDescent="0.25">
      <c r="A73" s="63"/>
      <c r="B73" s="63">
        <v>3231</v>
      </c>
      <c r="C73" s="64"/>
      <c r="D73" s="78" t="s">
        <v>109</v>
      </c>
      <c r="E73" s="97">
        <v>1752.3</v>
      </c>
      <c r="F73" s="97">
        <v>3000</v>
      </c>
      <c r="G73" s="97"/>
      <c r="H73" s="97">
        <v>2359.21</v>
      </c>
      <c r="I73" s="97"/>
      <c r="J73" s="97"/>
    </row>
    <row r="74" spans="1:10" x14ac:dyDescent="0.25">
      <c r="A74" s="63"/>
      <c r="B74" s="63">
        <v>3232</v>
      </c>
      <c r="C74" s="64"/>
      <c r="D74" s="78" t="s">
        <v>84</v>
      </c>
      <c r="E74" s="99">
        <v>19144.84</v>
      </c>
      <c r="F74" s="77">
        <v>16801.84</v>
      </c>
      <c r="G74" s="77"/>
      <c r="H74" s="77">
        <v>28018.14</v>
      </c>
      <c r="I74" s="77"/>
      <c r="J74" s="77"/>
    </row>
    <row r="75" spans="1:10" x14ac:dyDescent="0.25">
      <c r="A75" s="63"/>
      <c r="B75" s="63">
        <v>3233</v>
      </c>
      <c r="C75" s="64"/>
      <c r="D75" s="78" t="s">
        <v>210</v>
      </c>
      <c r="E75" s="99">
        <v>0</v>
      </c>
      <c r="F75" s="77">
        <v>100</v>
      </c>
      <c r="G75" s="77"/>
      <c r="H75" s="77">
        <v>0</v>
      </c>
      <c r="I75" s="77"/>
      <c r="J75" s="77"/>
    </row>
    <row r="76" spans="1:10" x14ac:dyDescent="0.25">
      <c r="A76" s="63"/>
      <c r="B76" s="63">
        <v>3234</v>
      </c>
      <c r="C76" s="64"/>
      <c r="D76" s="78" t="s">
        <v>85</v>
      </c>
      <c r="E76" s="99">
        <v>4814.16</v>
      </c>
      <c r="F76" s="77">
        <v>13200</v>
      </c>
      <c r="G76" s="77"/>
      <c r="H76" s="77">
        <v>7099.86</v>
      </c>
      <c r="I76" s="77"/>
      <c r="J76" s="77"/>
    </row>
    <row r="77" spans="1:10" s="24" customFormat="1" x14ac:dyDescent="0.25">
      <c r="A77" s="63"/>
      <c r="B77" s="63">
        <v>3236</v>
      </c>
      <c r="C77" s="64"/>
      <c r="D77" s="78" t="s">
        <v>86</v>
      </c>
      <c r="E77" s="97">
        <v>416.84</v>
      </c>
      <c r="F77" s="97">
        <v>5920</v>
      </c>
      <c r="G77" s="97"/>
      <c r="H77" s="97">
        <v>203.2</v>
      </c>
      <c r="I77" s="97"/>
      <c r="J77" s="97"/>
    </row>
    <row r="78" spans="1:10" x14ac:dyDescent="0.25">
      <c r="A78" s="63"/>
      <c r="B78" s="63">
        <v>3237</v>
      </c>
      <c r="C78" s="64"/>
      <c r="D78" s="78" t="s">
        <v>72</v>
      </c>
      <c r="E78" s="97">
        <v>1098.02</v>
      </c>
      <c r="F78" s="77">
        <v>1929.4</v>
      </c>
      <c r="G78" s="77"/>
      <c r="H78" s="77">
        <v>3850.1</v>
      </c>
      <c r="I78" s="77"/>
      <c r="J78" s="77"/>
    </row>
    <row r="79" spans="1:10" x14ac:dyDescent="0.25">
      <c r="A79" s="63"/>
      <c r="B79" s="63">
        <v>3238</v>
      </c>
      <c r="C79" s="64"/>
      <c r="D79" s="78" t="s">
        <v>88</v>
      </c>
      <c r="E79" s="88">
        <v>2411.59</v>
      </c>
      <c r="F79" s="102">
        <v>2000</v>
      </c>
      <c r="G79" s="102"/>
      <c r="H79" s="102">
        <v>2890.31</v>
      </c>
      <c r="I79" s="102"/>
      <c r="J79" s="102"/>
    </row>
    <row r="80" spans="1:10" x14ac:dyDescent="0.25">
      <c r="A80" s="63"/>
      <c r="B80" s="63">
        <v>3239</v>
      </c>
      <c r="C80" s="64"/>
      <c r="D80" s="78" t="s">
        <v>89</v>
      </c>
      <c r="E80" s="97">
        <v>0</v>
      </c>
      <c r="F80" s="77">
        <v>3828.81</v>
      </c>
      <c r="G80" s="77"/>
      <c r="H80" s="77">
        <v>0</v>
      </c>
      <c r="I80" s="77"/>
      <c r="J80" s="77"/>
    </row>
    <row r="81" spans="1:10" s="26" customFormat="1" ht="25.5" x14ac:dyDescent="0.25">
      <c r="A81" s="67"/>
      <c r="B81" s="67">
        <v>329</v>
      </c>
      <c r="C81" s="66"/>
      <c r="D81" s="69" t="s">
        <v>61</v>
      </c>
      <c r="E81" s="90">
        <f t="shared" ref="E81:F81" si="29">SUM(E82:E88)</f>
        <v>15966.68</v>
      </c>
      <c r="F81" s="90">
        <f t="shared" si="29"/>
        <v>18283.04</v>
      </c>
      <c r="G81" s="90"/>
      <c r="H81" s="90">
        <f t="shared" ref="H81" si="30">SUM(H82:H88)</f>
        <v>51838.64</v>
      </c>
      <c r="I81" s="90"/>
      <c r="J81" s="90"/>
    </row>
    <row r="82" spans="1:10" ht="25.5" x14ac:dyDescent="0.25">
      <c r="A82" s="63"/>
      <c r="B82" s="63">
        <v>3291</v>
      </c>
      <c r="C82" s="64"/>
      <c r="D82" s="78" t="s">
        <v>94</v>
      </c>
      <c r="E82" s="88">
        <v>0</v>
      </c>
      <c r="F82" s="102">
        <v>0</v>
      </c>
      <c r="G82" s="102"/>
      <c r="H82" s="102">
        <v>1289.9000000000001</v>
      </c>
      <c r="I82" s="102"/>
      <c r="J82" s="102"/>
    </row>
    <row r="83" spans="1:10" x14ac:dyDescent="0.25">
      <c r="A83" s="63"/>
      <c r="B83" s="63">
        <v>3292</v>
      </c>
      <c r="C83" s="64"/>
      <c r="D83" s="78" t="s">
        <v>110</v>
      </c>
      <c r="E83" s="88">
        <v>3557.14</v>
      </c>
      <c r="F83" s="102">
        <v>3350</v>
      </c>
      <c r="G83" s="102"/>
      <c r="H83" s="102">
        <v>3708.7</v>
      </c>
      <c r="I83" s="102"/>
      <c r="J83" s="102"/>
    </row>
    <row r="84" spans="1:10" x14ac:dyDescent="0.25">
      <c r="A84" s="63"/>
      <c r="B84" s="63">
        <v>3293</v>
      </c>
      <c r="C84" s="64"/>
      <c r="D84" s="78" t="s">
        <v>98</v>
      </c>
      <c r="E84" s="88">
        <v>0</v>
      </c>
      <c r="F84" s="102">
        <v>663.61</v>
      </c>
      <c r="G84" s="102"/>
      <c r="H84" s="102">
        <v>0</v>
      </c>
      <c r="I84" s="102"/>
      <c r="J84" s="102"/>
    </row>
    <row r="85" spans="1:10" x14ac:dyDescent="0.25">
      <c r="A85" s="63"/>
      <c r="B85" s="63">
        <v>3294</v>
      </c>
      <c r="C85" s="64"/>
      <c r="D85" s="78" t="s">
        <v>90</v>
      </c>
      <c r="E85" s="88">
        <v>53.09</v>
      </c>
      <c r="F85" s="102">
        <v>100</v>
      </c>
      <c r="G85" s="102"/>
      <c r="H85" s="102">
        <v>95</v>
      </c>
      <c r="I85" s="102"/>
      <c r="J85" s="102"/>
    </row>
    <row r="86" spans="1:10" x14ac:dyDescent="0.25">
      <c r="A86" s="63"/>
      <c r="B86" s="63">
        <v>3295</v>
      </c>
      <c r="C86" s="64"/>
      <c r="D86" s="78" t="s">
        <v>60</v>
      </c>
      <c r="E86" s="97">
        <v>18.95</v>
      </c>
      <c r="F86" s="77">
        <v>3610</v>
      </c>
      <c r="G86" s="77"/>
      <c r="H86" s="77">
        <v>0</v>
      </c>
      <c r="I86" s="77"/>
      <c r="J86" s="77"/>
    </row>
    <row r="87" spans="1:10" x14ac:dyDescent="0.25">
      <c r="A87" s="63"/>
      <c r="B87" s="63">
        <v>3296</v>
      </c>
      <c r="C87" s="64"/>
      <c r="D87" s="78" t="s">
        <v>62</v>
      </c>
      <c r="E87" s="97">
        <v>0</v>
      </c>
      <c r="F87" s="77">
        <v>0</v>
      </c>
      <c r="G87" s="77"/>
      <c r="H87" s="77">
        <v>0</v>
      </c>
      <c r="I87" s="77"/>
      <c r="J87" s="77"/>
    </row>
    <row r="88" spans="1:10" x14ac:dyDescent="0.25">
      <c r="A88" s="63"/>
      <c r="B88" s="63">
        <v>3299</v>
      </c>
      <c r="C88" s="64"/>
      <c r="D88" s="78" t="s">
        <v>61</v>
      </c>
      <c r="E88" s="97">
        <v>12337.5</v>
      </c>
      <c r="F88" s="77">
        <v>10559.43</v>
      </c>
      <c r="G88" s="77"/>
      <c r="H88" s="77">
        <v>46745.04</v>
      </c>
      <c r="I88" s="77"/>
      <c r="J88" s="77"/>
    </row>
    <row r="89" spans="1:10" x14ac:dyDescent="0.25">
      <c r="A89" s="63"/>
      <c r="B89" s="66">
        <v>34</v>
      </c>
      <c r="C89" s="66"/>
      <c r="D89" s="79" t="s">
        <v>63</v>
      </c>
      <c r="E89" s="90">
        <f t="shared" ref="E89:H89" si="31">E90</f>
        <v>620.01</v>
      </c>
      <c r="F89" s="90">
        <f t="shared" si="31"/>
        <v>1226.54</v>
      </c>
      <c r="G89" s="90">
        <v>1176.54</v>
      </c>
      <c r="H89" s="90">
        <f t="shared" si="31"/>
        <v>826.23</v>
      </c>
      <c r="I89" s="187">
        <f>H89/E89*100</f>
        <v>133.26075385880873</v>
      </c>
      <c r="J89" s="187">
        <f>H89/G89*100</f>
        <v>70.225406701004644</v>
      </c>
    </row>
    <row r="90" spans="1:10" s="26" customFormat="1" x14ac:dyDescent="0.25">
      <c r="A90" s="67"/>
      <c r="B90" s="67">
        <v>343</v>
      </c>
      <c r="C90" s="66"/>
      <c r="D90" s="69" t="s">
        <v>64</v>
      </c>
      <c r="E90" s="90">
        <f t="shared" ref="E90:F90" si="32">E91+E92</f>
        <v>620.01</v>
      </c>
      <c r="F90" s="90">
        <f t="shared" si="32"/>
        <v>1226.54</v>
      </c>
      <c r="G90" s="90"/>
      <c r="H90" s="90">
        <f t="shared" ref="H90" si="33">H91+H92</f>
        <v>826.23</v>
      </c>
      <c r="I90" s="90"/>
      <c r="J90" s="90"/>
    </row>
    <row r="91" spans="1:10" s="98" customFormat="1" ht="26.25" x14ac:dyDescent="0.25">
      <c r="A91" s="95"/>
      <c r="B91" s="95">
        <v>3431</v>
      </c>
      <c r="C91" s="92"/>
      <c r="D91" s="100" t="s">
        <v>91</v>
      </c>
      <c r="E91" s="99">
        <v>620.01</v>
      </c>
      <c r="F91" s="77">
        <v>1200</v>
      </c>
      <c r="G91" s="77"/>
      <c r="H91" s="77">
        <v>826.23</v>
      </c>
      <c r="I91" s="77"/>
      <c r="J91" s="77"/>
    </row>
    <row r="92" spans="1:10" x14ac:dyDescent="0.25">
      <c r="A92" s="63"/>
      <c r="B92" s="63">
        <v>3433</v>
      </c>
      <c r="C92" s="66"/>
      <c r="D92" s="78" t="s">
        <v>65</v>
      </c>
      <c r="E92" s="97">
        <v>0</v>
      </c>
      <c r="F92" s="77">
        <v>26.54</v>
      </c>
      <c r="G92" s="77"/>
      <c r="H92" s="77">
        <v>0</v>
      </c>
      <c r="I92" s="77"/>
      <c r="J92" s="77"/>
    </row>
    <row r="93" spans="1:10" ht="25.5" x14ac:dyDescent="0.25">
      <c r="A93" s="66"/>
      <c r="B93" s="66">
        <v>36</v>
      </c>
      <c r="C93" s="66"/>
      <c r="D93" s="79" t="s">
        <v>302</v>
      </c>
      <c r="E93" s="90">
        <f t="shared" ref="E93:H93" si="34">E94</f>
        <v>0</v>
      </c>
      <c r="F93" s="90">
        <f t="shared" si="34"/>
        <v>138608.32000000001</v>
      </c>
      <c r="G93" s="90">
        <v>0</v>
      </c>
      <c r="H93" s="90">
        <f t="shared" si="34"/>
        <v>1214.43</v>
      </c>
      <c r="I93" s="187" t="s">
        <v>297</v>
      </c>
      <c r="J93" s="187" t="s">
        <v>297</v>
      </c>
    </row>
    <row r="94" spans="1:10" s="26" customFormat="1" ht="25.5" x14ac:dyDescent="0.25">
      <c r="A94" s="67"/>
      <c r="B94" s="67">
        <v>369</v>
      </c>
      <c r="C94" s="66"/>
      <c r="D94" s="69" t="s">
        <v>300</v>
      </c>
      <c r="E94" s="90"/>
      <c r="F94" s="90">
        <f t="shared" ref="F94" si="35">SUM(F95:F97)</f>
        <v>138608.32000000001</v>
      </c>
      <c r="G94" s="90"/>
      <c r="H94" s="90">
        <f>H95</f>
        <v>1214.43</v>
      </c>
      <c r="I94" s="90"/>
      <c r="J94" s="90"/>
    </row>
    <row r="95" spans="1:10" ht="25.5" x14ac:dyDescent="0.25">
      <c r="A95" s="63"/>
      <c r="B95" s="63">
        <v>3691</v>
      </c>
      <c r="C95" s="66"/>
      <c r="D95" s="78" t="s">
        <v>301</v>
      </c>
      <c r="E95" s="97"/>
      <c r="F95" s="77">
        <v>0</v>
      </c>
      <c r="G95" s="77"/>
      <c r="H95" s="77">
        <v>1214.43</v>
      </c>
      <c r="I95" s="77"/>
      <c r="J95" s="77"/>
    </row>
    <row r="96" spans="1:10" ht="38.25" x14ac:dyDescent="0.25">
      <c r="A96" s="66"/>
      <c r="B96" s="66">
        <v>37</v>
      </c>
      <c r="C96" s="66"/>
      <c r="D96" s="79" t="s">
        <v>87</v>
      </c>
      <c r="E96" s="90">
        <f t="shared" ref="E96:H96" si="36">E97</f>
        <v>5941.73</v>
      </c>
      <c r="F96" s="90">
        <f t="shared" si="36"/>
        <v>69304.160000000003</v>
      </c>
      <c r="G96" s="90">
        <v>81304.160000000003</v>
      </c>
      <c r="H96" s="90">
        <f t="shared" si="36"/>
        <v>6224.53</v>
      </c>
      <c r="I96" s="187">
        <f>H96/E96*100</f>
        <v>104.75955656012643</v>
      </c>
      <c r="J96" s="187">
        <f>H96/G96*100</f>
        <v>7.6558567236903992</v>
      </c>
    </row>
    <row r="97" spans="1:10" s="26" customFormat="1" ht="25.5" x14ac:dyDescent="0.25">
      <c r="A97" s="67"/>
      <c r="B97" s="67">
        <v>372</v>
      </c>
      <c r="C97" s="66"/>
      <c r="D97" s="69" t="s">
        <v>78</v>
      </c>
      <c r="E97" s="90">
        <f t="shared" ref="E97:F97" si="37">SUM(E98:E100)</f>
        <v>5941.73</v>
      </c>
      <c r="F97" s="90">
        <f t="shared" si="37"/>
        <v>69304.160000000003</v>
      </c>
      <c r="G97" s="90"/>
      <c r="H97" s="90">
        <f t="shared" ref="H97" si="38">SUM(H98:H100)</f>
        <v>6224.53</v>
      </c>
      <c r="I97" s="90"/>
      <c r="J97" s="90"/>
    </row>
    <row r="98" spans="1:10" ht="25.5" x14ac:dyDescent="0.25">
      <c r="A98" s="63"/>
      <c r="B98" s="63">
        <v>3721</v>
      </c>
      <c r="C98" s="66"/>
      <c r="D98" s="78" t="s">
        <v>79</v>
      </c>
      <c r="E98" s="97">
        <v>0</v>
      </c>
      <c r="F98" s="77">
        <v>0</v>
      </c>
      <c r="G98" s="77"/>
      <c r="H98" s="77">
        <v>0</v>
      </c>
      <c r="I98" s="77"/>
      <c r="J98" s="77"/>
    </row>
    <row r="99" spans="1:10" ht="25.5" x14ac:dyDescent="0.25">
      <c r="A99" s="63"/>
      <c r="B99" s="63">
        <v>3722</v>
      </c>
      <c r="C99" s="66"/>
      <c r="D99" s="78" t="s">
        <v>80</v>
      </c>
      <c r="E99" s="97">
        <v>0</v>
      </c>
      <c r="F99" s="77">
        <v>63000</v>
      </c>
      <c r="G99" s="77"/>
      <c r="H99" s="77">
        <v>103.95</v>
      </c>
      <c r="I99" s="77"/>
      <c r="J99" s="77"/>
    </row>
    <row r="100" spans="1:10" ht="25.5" x14ac:dyDescent="0.25">
      <c r="A100" s="63"/>
      <c r="B100" s="63">
        <v>3723</v>
      </c>
      <c r="C100" s="66"/>
      <c r="D100" s="78" t="s">
        <v>95</v>
      </c>
      <c r="E100" s="88">
        <v>5941.73</v>
      </c>
      <c r="F100" s="102">
        <v>6304.16</v>
      </c>
      <c r="G100" s="102"/>
      <c r="H100" s="102">
        <v>6120.58</v>
      </c>
      <c r="I100" s="102"/>
      <c r="J100" s="102"/>
    </row>
    <row r="101" spans="1:10" s="94" customFormat="1" x14ac:dyDescent="0.25">
      <c r="A101" s="91"/>
      <c r="B101" s="91">
        <v>38</v>
      </c>
      <c r="C101" s="92"/>
      <c r="D101" s="93" t="s">
        <v>164</v>
      </c>
      <c r="E101" s="90">
        <f>E102</f>
        <v>1180.52</v>
      </c>
      <c r="F101" s="90">
        <f t="shared" ref="E101:H104" si="39">F102</f>
        <v>1168.95</v>
      </c>
      <c r="G101" s="90">
        <v>1168.95</v>
      </c>
      <c r="H101" s="90">
        <f t="shared" si="39"/>
        <v>3720</v>
      </c>
      <c r="I101" s="187">
        <f>H101/E101*100</f>
        <v>315.1153728865246</v>
      </c>
      <c r="J101" s="187">
        <f>H101/G101*100</f>
        <v>318.23431284486077</v>
      </c>
    </row>
    <row r="102" spans="1:10" s="94" customFormat="1" x14ac:dyDescent="0.25">
      <c r="A102" s="91"/>
      <c r="B102" s="91">
        <v>381</v>
      </c>
      <c r="C102" s="92"/>
      <c r="D102" s="93" t="s">
        <v>49</v>
      </c>
      <c r="E102" s="90">
        <f t="shared" si="39"/>
        <v>1180.52</v>
      </c>
      <c r="F102" s="90">
        <f t="shared" si="39"/>
        <v>1168.95</v>
      </c>
      <c r="G102" s="90"/>
      <c r="H102" s="90">
        <f t="shared" si="39"/>
        <v>3720</v>
      </c>
      <c r="I102" s="90"/>
      <c r="J102" s="90"/>
    </row>
    <row r="103" spans="1:10" s="98" customFormat="1" x14ac:dyDescent="0.25">
      <c r="A103" s="95"/>
      <c r="B103" s="95">
        <v>3812</v>
      </c>
      <c r="C103" s="92"/>
      <c r="D103" s="96" t="s">
        <v>264</v>
      </c>
      <c r="E103" s="97">
        <v>1180.52</v>
      </c>
      <c r="F103" s="76">
        <v>1168.95</v>
      </c>
      <c r="G103" s="76"/>
      <c r="H103" s="76">
        <v>3720</v>
      </c>
      <c r="I103" s="76"/>
      <c r="J103" s="76"/>
    </row>
    <row r="104" spans="1:10" s="94" customFormat="1" x14ac:dyDescent="0.25">
      <c r="A104" s="91"/>
      <c r="B104" s="91">
        <v>383</v>
      </c>
      <c r="C104" s="92"/>
      <c r="D104" s="93" t="s">
        <v>165</v>
      </c>
      <c r="E104" s="90">
        <f t="shared" si="39"/>
        <v>0</v>
      </c>
      <c r="F104" s="90">
        <f t="shared" si="39"/>
        <v>0</v>
      </c>
      <c r="G104" s="90"/>
      <c r="H104" s="90">
        <f t="shared" si="39"/>
        <v>0</v>
      </c>
      <c r="I104" s="90"/>
      <c r="J104" s="90"/>
    </row>
    <row r="105" spans="1:10" s="98" customFormat="1" ht="26.25" x14ac:dyDescent="0.25">
      <c r="A105" s="95"/>
      <c r="B105" s="95">
        <v>3831</v>
      </c>
      <c r="C105" s="92"/>
      <c r="D105" s="96" t="s">
        <v>166</v>
      </c>
      <c r="E105" s="97">
        <v>0</v>
      </c>
      <c r="F105" s="76">
        <v>0</v>
      </c>
      <c r="G105" s="76"/>
      <c r="H105" s="76">
        <v>0</v>
      </c>
      <c r="I105" s="76"/>
      <c r="J105" s="76"/>
    </row>
    <row r="106" spans="1:10" ht="25.5" x14ac:dyDescent="0.25">
      <c r="A106" s="70">
        <v>4</v>
      </c>
      <c r="B106" s="72"/>
      <c r="C106" s="72"/>
      <c r="D106" s="80" t="s">
        <v>14</v>
      </c>
      <c r="E106" s="86">
        <f t="shared" ref="E106:H106" si="40">E107+E119</f>
        <v>20531.439999999999</v>
      </c>
      <c r="F106" s="86">
        <f t="shared" si="40"/>
        <v>37205.71</v>
      </c>
      <c r="G106" s="86">
        <f t="shared" si="40"/>
        <v>342205.71</v>
      </c>
      <c r="H106" s="86">
        <f t="shared" si="40"/>
        <v>32423.86</v>
      </c>
      <c r="I106" s="187">
        <f t="shared" ref="I106:I107" si="41">H106/E106*100</f>
        <v>157.92297081938727</v>
      </c>
      <c r="J106" s="187">
        <f t="shared" ref="J106:J107" si="42">H106/G106*100</f>
        <v>9.4749617123571657</v>
      </c>
    </row>
    <row r="107" spans="1:10" ht="25.5" x14ac:dyDescent="0.25">
      <c r="A107" s="59"/>
      <c r="B107" s="75">
        <v>42</v>
      </c>
      <c r="C107" s="75"/>
      <c r="D107" s="81" t="s">
        <v>31</v>
      </c>
      <c r="E107" s="86">
        <f t="shared" ref="E107:F107" si="43">E108+E111+E117</f>
        <v>20531.439999999999</v>
      </c>
      <c r="F107" s="86">
        <f t="shared" si="43"/>
        <v>37205.71</v>
      </c>
      <c r="G107" s="86">
        <v>82205.710000000006</v>
      </c>
      <c r="H107" s="86">
        <f t="shared" ref="H107" si="44">H108+H111+H117</f>
        <v>29123.86</v>
      </c>
      <c r="I107" s="187">
        <f t="shared" si="41"/>
        <v>141.85006020035615</v>
      </c>
      <c r="J107" s="187">
        <f t="shared" si="42"/>
        <v>35.428025620118113</v>
      </c>
    </row>
    <row r="108" spans="1:10" s="26" customFormat="1" x14ac:dyDescent="0.25">
      <c r="A108" s="57"/>
      <c r="B108" s="57">
        <v>421</v>
      </c>
      <c r="C108" s="75"/>
      <c r="D108" s="80" t="s">
        <v>92</v>
      </c>
      <c r="E108" s="87">
        <f>E109</f>
        <v>9125</v>
      </c>
      <c r="F108" s="87">
        <f t="shared" ref="F108:H108" si="45">F109</f>
        <v>0</v>
      </c>
      <c r="G108" s="87"/>
      <c r="H108" s="87">
        <f t="shared" si="45"/>
        <v>22070</v>
      </c>
      <c r="I108" s="87"/>
      <c r="J108" s="87"/>
    </row>
    <row r="109" spans="1:10" x14ac:dyDescent="0.25">
      <c r="A109" s="59"/>
      <c r="B109" s="59">
        <v>4212</v>
      </c>
      <c r="C109" s="75"/>
      <c r="D109" s="73" t="s">
        <v>93</v>
      </c>
      <c r="E109" s="88">
        <v>9125</v>
      </c>
      <c r="F109" s="102">
        <v>0</v>
      </c>
      <c r="G109" s="102"/>
      <c r="H109" s="102">
        <v>22070</v>
      </c>
      <c r="I109" s="102"/>
      <c r="J109" s="102"/>
    </row>
    <row r="110" spans="1:10" x14ac:dyDescent="0.25">
      <c r="A110" s="59"/>
      <c r="B110" s="59">
        <v>4214</v>
      </c>
      <c r="C110" s="75"/>
      <c r="D110" s="73" t="s">
        <v>213</v>
      </c>
      <c r="E110" s="124">
        <v>0</v>
      </c>
      <c r="F110" s="125">
        <v>0</v>
      </c>
      <c r="G110" s="125"/>
      <c r="H110" s="125">
        <v>0</v>
      </c>
      <c r="I110" s="125"/>
      <c r="J110" s="125"/>
    </row>
    <row r="111" spans="1:10" s="26" customFormat="1" x14ac:dyDescent="0.25">
      <c r="A111" s="57"/>
      <c r="B111" s="57">
        <v>422</v>
      </c>
      <c r="C111" s="57"/>
      <c r="D111" s="80" t="s">
        <v>73</v>
      </c>
      <c r="E111" s="86">
        <f t="shared" ref="E111:F111" si="46">SUM(E112:E116)</f>
        <v>10698.75</v>
      </c>
      <c r="F111" s="86">
        <f t="shared" si="46"/>
        <v>17253.96</v>
      </c>
      <c r="G111" s="86"/>
      <c r="H111" s="86">
        <f t="shared" ref="H111" si="47">SUM(H112:H116)</f>
        <v>5553.86</v>
      </c>
      <c r="I111" s="86"/>
      <c r="J111" s="86"/>
    </row>
    <row r="112" spans="1:10" x14ac:dyDescent="0.25">
      <c r="A112" s="59"/>
      <c r="B112" s="59">
        <v>4221</v>
      </c>
      <c r="C112" s="59"/>
      <c r="D112" s="73" t="s">
        <v>74</v>
      </c>
      <c r="E112" s="99">
        <v>5500</v>
      </c>
      <c r="F112" s="77">
        <v>17253.96</v>
      </c>
      <c r="G112" s="77"/>
      <c r="H112" s="77">
        <v>759</v>
      </c>
      <c r="I112" s="77"/>
      <c r="J112" s="77"/>
    </row>
    <row r="113" spans="1:10" x14ac:dyDescent="0.25">
      <c r="A113" s="59"/>
      <c r="B113" s="59">
        <v>4223</v>
      </c>
      <c r="C113" s="59"/>
      <c r="D113" s="73" t="s">
        <v>172</v>
      </c>
      <c r="E113" s="99">
        <v>0</v>
      </c>
      <c r="F113" s="77">
        <v>0</v>
      </c>
      <c r="G113" s="77"/>
      <c r="H113" s="77">
        <v>0</v>
      </c>
      <c r="I113" s="77"/>
      <c r="J113" s="77"/>
    </row>
    <row r="114" spans="1:10" x14ac:dyDescent="0.25">
      <c r="A114" s="59"/>
      <c r="B114" s="59">
        <v>4225</v>
      </c>
      <c r="C114" s="59"/>
      <c r="D114" s="73" t="s">
        <v>173</v>
      </c>
      <c r="E114" s="99">
        <v>0</v>
      </c>
      <c r="F114" s="77">
        <v>0</v>
      </c>
      <c r="G114" s="77"/>
      <c r="H114" s="77">
        <v>0</v>
      </c>
      <c r="I114" s="77"/>
      <c r="J114" s="77"/>
    </row>
    <row r="115" spans="1:10" x14ac:dyDescent="0.25">
      <c r="A115" s="59"/>
      <c r="B115" s="59">
        <v>4226</v>
      </c>
      <c r="C115" s="59"/>
      <c r="D115" s="73" t="s">
        <v>161</v>
      </c>
      <c r="E115" s="99">
        <v>0</v>
      </c>
      <c r="F115" s="77">
        <v>0</v>
      </c>
      <c r="G115" s="77"/>
      <c r="H115" s="77">
        <v>0</v>
      </c>
      <c r="I115" s="77"/>
      <c r="J115" s="77"/>
    </row>
    <row r="116" spans="1:10" ht="25.5" x14ac:dyDescent="0.25">
      <c r="A116" s="59"/>
      <c r="B116" s="59">
        <v>4227</v>
      </c>
      <c r="C116" s="59"/>
      <c r="D116" s="73" t="s">
        <v>75</v>
      </c>
      <c r="E116" s="99">
        <v>5198.75</v>
      </c>
      <c r="F116" s="77">
        <v>0</v>
      </c>
      <c r="G116" s="77"/>
      <c r="H116" s="77">
        <v>4794.8599999999997</v>
      </c>
      <c r="I116" s="77"/>
      <c r="J116" s="77"/>
    </row>
    <row r="117" spans="1:10" s="26" customFormat="1" ht="25.5" x14ac:dyDescent="0.25">
      <c r="A117" s="57"/>
      <c r="B117" s="57">
        <v>424</v>
      </c>
      <c r="C117" s="57"/>
      <c r="D117" s="80" t="s">
        <v>76</v>
      </c>
      <c r="E117" s="86">
        <f t="shared" ref="E117:H117" si="48">E118</f>
        <v>707.69</v>
      </c>
      <c r="F117" s="86">
        <f t="shared" si="48"/>
        <v>19951.75</v>
      </c>
      <c r="G117" s="86"/>
      <c r="H117" s="86">
        <f t="shared" si="48"/>
        <v>1500</v>
      </c>
      <c r="I117" s="86"/>
      <c r="J117" s="86"/>
    </row>
    <row r="118" spans="1:10" x14ac:dyDescent="0.25">
      <c r="A118" s="59"/>
      <c r="B118" s="59">
        <v>4241</v>
      </c>
      <c r="C118" s="59"/>
      <c r="D118" s="73" t="s">
        <v>77</v>
      </c>
      <c r="E118" s="99">
        <v>707.69</v>
      </c>
      <c r="F118" s="77">
        <v>19951.75</v>
      </c>
      <c r="G118" s="77"/>
      <c r="H118" s="77">
        <v>1500</v>
      </c>
      <c r="I118" s="77"/>
      <c r="J118" s="77"/>
    </row>
    <row r="119" spans="1:10" ht="25.5" x14ac:dyDescent="0.25">
      <c r="A119" s="59"/>
      <c r="B119" s="75">
        <v>45</v>
      </c>
      <c r="C119" s="75"/>
      <c r="D119" s="81" t="s">
        <v>96</v>
      </c>
      <c r="E119" s="86">
        <f t="shared" ref="E119:H120" si="49">E120</f>
        <v>0</v>
      </c>
      <c r="F119" s="86">
        <f t="shared" si="49"/>
        <v>0</v>
      </c>
      <c r="G119" s="86">
        <v>260000</v>
      </c>
      <c r="H119" s="86">
        <f t="shared" si="49"/>
        <v>3300</v>
      </c>
      <c r="I119" s="187" t="s">
        <v>297</v>
      </c>
      <c r="J119" s="187">
        <f>H119/G119*100</f>
        <v>1.2692307692307692</v>
      </c>
    </row>
    <row r="120" spans="1:10" s="26" customFormat="1" ht="25.5" x14ac:dyDescent="0.25">
      <c r="A120" s="57"/>
      <c r="B120" s="57">
        <v>451</v>
      </c>
      <c r="C120" s="75"/>
      <c r="D120" s="80" t="s">
        <v>97</v>
      </c>
      <c r="E120" s="87">
        <f t="shared" si="49"/>
        <v>0</v>
      </c>
      <c r="F120" s="87">
        <f t="shared" si="49"/>
        <v>0</v>
      </c>
      <c r="G120" s="87"/>
      <c r="H120" s="87">
        <f t="shared" si="49"/>
        <v>3300</v>
      </c>
      <c r="I120" s="87"/>
      <c r="J120" s="87"/>
    </row>
    <row r="121" spans="1:10" ht="25.5" x14ac:dyDescent="0.25">
      <c r="A121" s="59"/>
      <c r="B121" s="59">
        <v>4511</v>
      </c>
      <c r="C121" s="75"/>
      <c r="D121" s="73" t="s">
        <v>97</v>
      </c>
      <c r="E121" s="88">
        <v>0</v>
      </c>
      <c r="F121" s="102">
        <v>0</v>
      </c>
      <c r="G121" s="102"/>
      <c r="H121" s="102">
        <v>3300</v>
      </c>
      <c r="I121" s="102"/>
      <c r="J121" s="102"/>
    </row>
    <row r="122" spans="1:10" x14ac:dyDescent="0.25">
      <c r="A122" s="85"/>
      <c r="B122" s="85"/>
      <c r="C122" s="85"/>
      <c r="D122" s="82" t="s">
        <v>99</v>
      </c>
      <c r="E122" s="89">
        <f>E51+E106</f>
        <v>1186492.55</v>
      </c>
      <c r="F122" s="89">
        <f>F51+F106</f>
        <v>2074595.63</v>
      </c>
      <c r="G122" s="89">
        <f>G51+G106</f>
        <v>2874961.5100000002</v>
      </c>
      <c r="H122" s="89">
        <f>H51+H106</f>
        <v>1558208.72</v>
      </c>
      <c r="I122" s="188">
        <f>H122/E122*100</f>
        <v>131.32899317404056</v>
      </c>
      <c r="J122" s="188">
        <f>H122/G122*100</f>
        <v>54.19928978457871</v>
      </c>
    </row>
  </sheetData>
  <sheetProtection algorithmName="SHA-512" hashValue="zo4uhHhGeQosUWv1Ju2Ib5OrT4vMsz8quaGljvzoN5JtzFGFEAKOdME6uJBQSh+PWWCaMSU+61ajbj/NEfYtoA==" saltValue="Wl352IJ1auyfVFns/GfdFw==" spinCount="100000" sheet="1" objects="1" scenarios="1"/>
  <mergeCells count="7">
    <mergeCell ref="A1:J1"/>
    <mergeCell ref="A50:D50"/>
    <mergeCell ref="A3:J3"/>
    <mergeCell ref="A5:J5"/>
    <mergeCell ref="A7:J7"/>
    <mergeCell ref="A47:J47"/>
    <mergeCell ref="A10:D10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8"/>
  <sheetViews>
    <sheetView workbookViewId="0">
      <selection activeCell="I13" sqref="I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18.7109375" customWidth="1"/>
    <col min="6" max="6" width="18.7109375" hidden="1" customWidth="1"/>
    <col min="7" max="8" width="18.7109375" customWidth="1"/>
    <col min="9" max="10" width="17.42578125" customWidth="1"/>
  </cols>
  <sheetData>
    <row r="1" spans="1:11" ht="42" customHeight="1" x14ac:dyDescent="0.25">
      <c r="A1" s="195" t="str">
        <f>'POSEBNI DIO'!$A$1</f>
        <v>POLUGODIŠNJE IZVRŠENJE FINANCIJSKOG PLANA OŠ VLADIMIR DEŠČAK
ZA 01.01.-30.06.2025. GODINE</v>
      </c>
      <c r="B1" s="219"/>
      <c r="C1" s="219"/>
      <c r="D1" s="219"/>
      <c r="E1" s="219"/>
      <c r="F1" s="219"/>
      <c r="G1" s="219"/>
      <c r="H1" s="219"/>
      <c r="I1" s="219"/>
      <c r="J1" s="219"/>
      <c r="K1" s="174"/>
    </row>
    <row r="2" spans="1:1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127"/>
    </row>
    <row r="3" spans="1:11" ht="15.75" x14ac:dyDescent="0.25">
      <c r="A3" s="223" t="s">
        <v>21</v>
      </c>
      <c r="B3" s="223"/>
      <c r="C3" s="223"/>
      <c r="D3" s="223"/>
      <c r="E3" s="223"/>
      <c r="F3" s="223"/>
      <c r="G3" s="223"/>
      <c r="H3" s="223"/>
      <c r="I3" s="224"/>
      <c r="J3" s="224"/>
      <c r="K3" s="127"/>
    </row>
    <row r="4" spans="1:11" ht="18" x14ac:dyDescent="0.25">
      <c r="A4" s="50"/>
      <c r="B4" s="50"/>
      <c r="C4" s="50"/>
      <c r="D4" s="50"/>
      <c r="E4" s="50"/>
      <c r="F4" s="50"/>
      <c r="G4" s="50"/>
      <c r="H4" s="50"/>
      <c r="I4" s="128"/>
      <c r="J4" s="128"/>
      <c r="K4" s="127"/>
    </row>
    <row r="5" spans="1:11" ht="18" customHeight="1" x14ac:dyDescent="0.25">
      <c r="A5" s="223" t="s">
        <v>7</v>
      </c>
      <c r="B5" s="225"/>
      <c r="C5" s="225"/>
      <c r="D5" s="225"/>
      <c r="E5" s="225"/>
      <c r="F5" s="225"/>
      <c r="G5" s="225"/>
      <c r="H5" s="225"/>
      <c r="I5" s="225"/>
      <c r="J5" s="225"/>
      <c r="K5" s="127"/>
    </row>
    <row r="6" spans="1:11" ht="18" x14ac:dyDescent="0.25">
      <c r="A6" s="50"/>
      <c r="B6" s="50"/>
      <c r="C6" s="50"/>
      <c r="D6" s="50"/>
      <c r="E6" s="50"/>
      <c r="F6" s="50"/>
      <c r="G6" s="50"/>
      <c r="H6" s="50"/>
      <c r="I6" s="128"/>
      <c r="J6" s="128"/>
      <c r="K6" s="127"/>
    </row>
    <row r="7" spans="1:11" x14ac:dyDescent="0.25">
      <c r="A7" s="223" t="s">
        <v>233</v>
      </c>
      <c r="B7" s="226"/>
      <c r="C7" s="226"/>
      <c r="D7" s="226"/>
      <c r="E7" s="226"/>
      <c r="F7" s="226"/>
      <c r="G7" s="226"/>
      <c r="H7" s="226"/>
      <c r="I7" s="226"/>
      <c r="J7" s="226"/>
      <c r="K7" s="127"/>
    </row>
    <row r="8" spans="1:11" ht="18" x14ac:dyDescent="0.25">
      <c r="A8" s="50"/>
      <c r="B8" s="50"/>
      <c r="C8" s="50"/>
      <c r="D8" s="50"/>
      <c r="E8" s="50"/>
      <c r="F8" s="50"/>
      <c r="G8" s="50"/>
      <c r="H8" s="50"/>
      <c r="I8" s="51"/>
      <c r="J8" s="51"/>
    </row>
    <row r="9" spans="1:11" ht="27.75" customHeight="1" x14ac:dyDescent="0.25">
      <c r="A9" s="220" t="s">
        <v>219</v>
      </c>
      <c r="B9" s="229"/>
      <c r="C9" s="229"/>
      <c r="D9" s="230"/>
      <c r="E9" s="14" t="s">
        <v>298</v>
      </c>
      <c r="F9" s="15" t="s">
        <v>274</v>
      </c>
      <c r="G9" s="15" t="s">
        <v>265</v>
      </c>
      <c r="H9" s="15" t="s">
        <v>289</v>
      </c>
      <c r="I9" s="15" t="s">
        <v>299</v>
      </c>
      <c r="J9" s="15" t="s">
        <v>290</v>
      </c>
    </row>
    <row r="10" spans="1:11" s="181" customFormat="1" ht="11.25" customHeight="1" x14ac:dyDescent="0.2">
      <c r="A10" s="228">
        <v>1</v>
      </c>
      <c r="B10" s="221"/>
      <c r="C10" s="221"/>
      <c r="D10" s="222"/>
      <c r="E10" s="180">
        <v>2</v>
      </c>
      <c r="F10" s="180"/>
      <c r="G10" s="180">
        <v>3</v>
      </c>
      <c r="H10" s="180">
        <v>4</v>
      </c>
      <c r="I10" s="180">
        <v>5</v>
      </c>
      <c r="J10" s="180">
        <v>6</v>
      </c>
    </row>
    <row r="11" spans="1:11" x14ac:dyDescent="0.25">
      <c r="A11" s="237" t="s">
        <v>0</v>
      </c>
      <c r="B11" s="238"/>
      <c r="C11" s="238"/>
      <c r="D11" s="239"/>
      <c r="E11" s="142">
        <f t="shared" ref="E11:H11" si="0">E12+E14+E17+E20+E24</f>
        <v>1204392.6400000001</v>
      </c>
      <c r="F11" s="142">
        <f t="shared" si="0"/>
        <v>2074595.6300000001</v>
      </c>
      <c r="G11" s="142">
        <f t="shared" ref="G11" si="1">G12+G14+G17+G20+G24</f>
        <v>2874961.5100000002</v>
      </c>
      <c r="H11" s="142">
        <f t="shared" si="0"/>
        <v>1371634.6199999999</v>
      </c>
      <c r="I11" s="142">
        <f>H11/E11*100</f>
        <v>113.88600149532628</v>
      </c>
      <c r="J11" s="142">
        <f>H11/G11*100</f>
        <v>47.70966898962066</v>
      </c>
    </row>
    <row r="12" spans="1:11" x14ac:dyDescent="0.25">
      <c r="A12" s="234" t="s">
        <v>224</v>
      </c>
      <c r="B12" s="235" t="s">
        <v>224</v>
      </c>
      <c r="C12" s="235" t="s">
        <v>224</v>
      </c>
      <c r="D12" s="236" t="s">
        <v>224</v>
      </c>
      <c r="E12" s="140">
        <f>E13</f>
        <v>129123.27</v>
      </c>
      <c r="F12" s="140">
        <f t="shared" ref="F12:H12" si="2">F13</f>
        <v>158379.16</v>
      </c>
      <c r="G12" s="140">
        <f t="shared" si="2"/>
        <v>479941.16</v>
      </c>
      <c r="H12" s="140">
        <f t="shared" si="2"/>
        <v>180365.62</v>
      </c>
      <c r="I12" s="185">
        <f t="shared" ref="I12:I25" si="3">H12/E12*100</f>
        <v>139.68482985289947</v>
      </c>
      <c r="J12" s="185">
        <f t="shared" ref="J12:J26" si="4">H12/G12*100</f>
        <v>37.580777610322066</v>
      </c>
    </row>
    <row r="13" spans="1:11" s="24" customFormat="1" x14ac:dyDescent="0.25">
      <c r="A13" s="231" t="s">
        <v>234</v>
      </c>
      <c r="B13" s="232" t="s">
        <v>234</v>
      </c>
      <c r="C13" s="232" t="s">
        <v>234</v>
      </c>
      <c r="D13" s="233" t="s">
        <v>234</v>
      </c>
      <c r="E13" s="141">
        <v>129123.27</v>
      </c>
      <c r="F13" s="141">
        <v>158379.16</v>
      </c>
      <c r="G13" s="141">
        <v>479941.16</v>
      </c>
      <c r="H13" s="141">
        <v>180365.62</v>
      </c>
      <c r="I13" s="186">
        <f t="shared" si="3"/>
        <v>139.68482985289947</v>
      </c>
      <c r="J13" s="186">
        <f t="shared" si="4"/>
        <v>37.580777610322066</v>
      </c>
    </row>
    <row r="14" spans="1:11" x14ac:dyDescent="0.25">
      <c r="A14" s="234" t="s">
        <v>226</v>
      </c>
      <c r="B14" s="235" t="s">
        <v>226</v>
      </c>
      <c r="C14" s="235" t="s">
        <v>226</v>
      </c>
      <c r="D14" s="236" t="s">
        <v>226</v>
      </c>
      <c r="E14" s="140">
        <f t="shared" ref="E14:H14" si="5">E15+E16</f>
        <v>492.69</v>
      </c>
      <c r="F14" s="140">
        <f t="shared" si="5"/>
        <v>10868.67</v>
      </c>
      <c r="G14" s="140">
        <f t="shared" ref="G14" si="6">G15+G16</f>
        <v>10868.67</v>
      </c>
      <c r="H14" s="140">
        <f t="shared" si="5"/>
        <v>1833.71</v>
      </c>
      <c r="I14" s="185">
        <f t="shared" si="3"/>
        <v>372.18332014045347</v>
      </c>
      <c r="J14" s="185">
        <f t="shared" si="4"/>
        <v>16.87152153851391</v>
      </c>
    </row>
    <row r="15" spans="1:11" s="24" customFormat="1" x14ac:dyDescent="0.25">
      <c r="A15" s="231" t="s">
        <v>235</v>
      </c>
      <c r="B15" s="232" t="s">
        <v>235</v>
      </c>
      <c r="C15" s="232" t="s">
        <v>235</v>
      </c>
      <c r="D15" s="233" t="s">
        <v>235</v>
      </c>
      <c r="E15" s="141">
        <v>492.69</v>
      </c>
      <c r="F15" s="141">
        <v>10617.82</v>
      </c>
      <c r="G15" s="141">
        <v>10617.82</v>
      </c>
      <c r="H15" s="141">
        <v>1833.71</v>
      </c>
      <c r="I15" s="186">
        <f t="shared" si="3"/>
        <v>372.18332014045347</v>
      </c>
      <c r="J15" s="186">
        <f t="shared" si="4"/>
        <v>17.270117594760507</v>
      </c>
    </row>
    <row r="16" spans="1:11" s="24" customFormat="1" x14ac:dyDescent="0.25">
      <c r="A16" s="231" t="s">
        <v>236</v>
      </c>
      <c r="B16" s="232" t="s">
        <v>236</v>
      </c>
      <c r="C16" s="232" t="s">
        <v>236</v>
      </c>
      <c r="D16" s="233" t="s">
        <v>236</v>
      </c>
      <c r="E16" s="141">
        <v>0</v>
      </c>
      <c r="F16" s="141">
        <v>250.85</v>
      </c>
      <c r="G16" s="141">
        <v>250.85</v>
      </c>
      <c r="H16" s="141">
        <v>0</v>
      </c>
      <c r="I16" s="186" t="s">
        <v>297</v>
      </c>
      <c r="J16" s="186">
        <f t="shared" si="4"/>
        <v>0</v>
      </c>
    </row>
    <row r="17" spans="1:14" x14ac:dyDescent="0.25">
      <c r="A17" s="234" t="s">
        <v>237</v>
      </c>
      <c r="B17" s="235" t="s">
        <v>237</v>
      </c>
      <c r="C17" s="235" t="s">
        <v>237</v>
      </c>
      <c r="D17" s="236" t="s">
        <v>237</v>
      </c>
      <c r="E17" s="140">
        <f>E18+E19</f>
        <v>59130.15</v>
      </c>
      <c r="F17" s="140">
        <f t="shared" ref="F17:G17" si="7">F18+F19</f>
        <v>57327.23</v>
      </c>
      <c r="G17" s="140">
        <f t="shared" si="7"/>
        <v>78327.23</v>
      </c>
      <c r="H17" s="140">
        <f t="shared" ref="H17" si="8">H18+H19</f>
        <v>70911.39</v>
      </c>
      <c r="I17" s="185">
        <f t="shared" si="3"/>
        <v>119.92425184106585</v>
      </c>
      <c r="J17" s="185">
        <f t="shared" si="4"/>
        <v>90.532232532670946</v>
      </c>
    </row>
    <row r="18" spans="1:14" s="24" customFormat="1" x14ac:dyDescent="0.25">
      <c r="A18" s="231" t="s">
        <v>238</v>
      </c>
      <c r="B18" s="232" t="s">
        <v>238</v>
      </c>
      <c r="C18" s="232" t="s">
        <v>238</v>
      </c>
      <c r="D18" s="233" t="s">
        <v>238</v>
      </c>
      <c r="E18" s="141">
        <v>59130.15</v>
      </c>
      <c r="F18" s="141">
        <v>57327.23</v>
      </c>
      <c r="G18" s="141">
        <v>78327.23</v>
      </c>
      <c r="H18" s="141">
        <v>70911.39</v>
      </c>
      <c r="I18" s="186">
        <f t="shared" si="3"/>
        <v>119.92425184106585</v>
      </c>
      <c r="J18" s="186">
        <f t="shared" si="4"/>
        <v>90.532232532670946</v>
      </c>
    </row>
    <row r="19" spans="1:14" s="24" customFormat="1" x14ac:dyDescent="0.25">
      <c r="A19" s="231" t="s">
        <v>239</v>
      </c>
      <c r="B19" s="232" t="s">
        <v>239</v>
      </c>
      <c r="C19" s="232" t="s">
        <v>239</v>
      </c>
      <c r="D19" s="233" t="s">
        <v>239</v>
      </c>
      <c r="E19" s="141">
        <v>0</v>
      </c>
      <c r="F19" s="141">
        <v>0</v>
      </c>
      <c r="G19" s="141">
        <v>0</v>
      </c>
      <c r="H19" s="141">
        <v>0</v>
      </c>
      <c r="I19" s="186" t="s">
        <v>297</v>
      </c>
      <c r="J19" s="186" t="s">
        <v>297</v>
      </c>
    </row>
    <row r="20" spans="1:14" x14ac:dyDescent="0.25">
      <c r="A20" s="234" t="s">
        <v>240</v>
      </c>
      <c r="B20" s="235" t="s">
        <v>240</v>
      </c>
      <c r="C20" s="235" t="s">
        <v>240</v>
      </c>
      <c r="D20" s="236" t="s">
        <v>240</v>
      </c>
      <c r="E20" s="140">
        <f t="shared" ref="E20:F20" si="9">E21+E22+E23</f>
        <v>1013491.97</v>
      </c>
      <c r="F20" s="140">
        <f t="shared" si="9"/>
        <v>1836833.3</v>
      </c>
      <c r="G20" s="140">
        <f>G21+G22+G23</f>
        <v>2294637.1800000002</v>
      </c>
      <c r="H20" s="140">
        <f>H21+H22+H23</f>
        <v>1109651.7</v>
      </c>
      <c r="I20" s="185">
        <f t="shared" si="3"/>
        <v>109.48796170531079</v>
      </c>
      <c r="J20" s="185">
        <f t="shared" si="4"/>
        <v>48.358481666369578</v>
      </c>
    </row>
    <row r="21" spans="1:14" s="24" customFormat="1" x14ac:dyDescent="0.25">
      <c r="A21" s="231" t="s">
        <v>241</v>
      </c>
      <c r="B21" s="232" t="s">
        <v>241</v>
      </c>
      <c r="C21" s="232" t="s">
        <v>241</v>
      </c>
      <c r="D21" s="233" t="s">
        <v>241</v>
      </c>
      <c r="E21" s="141">
        <v>1013491.97</v>
      </c>
      <c r="F21" s="141">
        <v>1835577.74</v>
      </c>
      <c r="G21" s="141">
        <v>2260381.62</v>
      </c>
      <c r="H21" s="141">
        <v>1109651.7</v>
      </c>
      <c r="I21" s="186">
        <f t="shared" si="3"/>
        <v>109.48796170531079</v>
      </c>
      <c r="J21" s="186">
        <f t="shared" si="4"/>
        <v>49.091343257338991</v>
      </c>
    </row>
    <row r="22" spans="1:14" s="24" customFormat="1" x14ac:dyDescent="0.25">
      <c r="A22" s="231" t="s">
        <v>281</v>
      </c>
      <c r="B22" s="209"/>
      <c r="C22" s="209"/>
      <c r="D22" s="210"/>
      <c r="E22" s="141">
        <v>0</v>
      </c>
      <c r="F22" s="141"/>
      <c r="G22" s="141">
        <v>33000</v>
      </c>
      <c r="H22" s="141">
        <v>0</v>
      </c>
      <c r="I22" s="186" t="s">
        <v>297</v>
      </c>
      <c r="J22" s="186">
        <f t="shared" si="4"/>
        <v>0</v>
      </c>
    </row>
    <row r="23" spans="1:14" s="24" customFormat="1" x14ac:dyDescent="0.25">
      <c r="A23" s="231" t="s">
        <v>242</v>
      </c>
      <c r="B23" s="232" t="s">
        <v>242</v>
      </c>
      <c r="C23" s="232" t="s">
        <v>242</v>
      </c>
      <c r="D23" s="233" t="s">
        <v>242</v>
      </c>
      <c r="E23" s="141">
        <v>0</v>
      </c>
      <c r="F23" s="141">
        <v>1255.56</v>
      </c>
      <c r="G23" s="141">
        <v>1255.56</v>
      </c>
      <c r="H23" s="141">
        <v>0</v>
      </c>
      <c r="I23" s="186" t="s">
        <v>297</v>
      </c>
      <c r="J23" s="186">
        <f t="shared" si="4"/>
        <v>0</v>
      </c>
    </row>
    <row r="24" spans="1:14" x14ac:dyDescent="0.25">
      <c r="A24" s="234" t="s">
        <v>243</v>
      </c>
      <c r="B24" s="235" t="s">
        <v>243</v>
      </c>
      <c r="C24" s="235" t="s">
        <v>243</v>
      </c>
      <c r="D24" s="236" t="s">
        <v>243</v>
      </c>
      <c r="E24" s="140">
        <f>E25+E26</f>
        <v>2154.56</v>
      </c>
      <c r="F24" s="140">
        <f t="shared" ref="F24:G24" si="10">F25+F26</f>
        <v>11187.27</v>
      </c>
      <c r="G24" s="140">
        <f t="shared" si="10"/>
        <v>11187.27</v>
      </c>
      <c r="H24" s="140">
        <f t="shared" ref="H24" si="11">H25+H26</f>
        <v>8872.2000000000007</v>
      </c>
      <c r="I24" s="185">
        <f t="shared" si="3"/>
        <v>411.78709342046636</v>
      </c>
      <c r="J24" s="185">
        <f t="shared" si="4"/>
        <v>79.306211434961355</v>
      </c>
    </row>
    <row r="25" spans="1:14" s="24" customFormat="1" x14ac:dyDescent="0.25">
      <c r="A25" s="231" t="s">
        <v>244</v>
      </c>
      <c r="B25" s="232" t="s">
        <v>244</v>
      </c>
      <c r="C25" s="232" t="s">
        <v>244</v>
      </c>
      <c r="D25" s="233" t="s">
        <v>244</v>
      </c>
      <c r="E25" s="141">
        <v>2154.56</v>
      </c>
      <c r="F25" s="141">
        <v>8688.76</v>
      </c>
      <c r="G25" s="141">
        <v>8688.76</v>
      </c>
      <c r="H25" s="141">
        <v>8872.2000000000007</v>
      </c>
      <c r="I25" s="186">
        <f t="shared" si="3"/>
        <v>411.78709342046636</v>
      </c>
      <c r="J25" s="186">
        <f t="shared" si="4"/>
        <v>102.11123336356395</v>
      </c>
    </row>
    <row r="26" spans="1:14" s="24" customFormat="1" x14ac:dyDescent="0.25">
      <c r="A26" s="231" t="s">
        <v>245</v>
      </c>
      <c r="B26" s="232" t="s">
        <v>245</v>
      </c>
      <c r="C26" s="232" t="s">
        <v>245</v>
      </c>
      <c r="D26" s="233" t="s">
        <v>245</v>
      </c>
      <c r="E26" s="141">
        <v>0</v>
      </c>
      <c r="F26" s="141">
        <v>2498.5100000000002</v>
      </c>
      <c r="G26" s="141">
        <v>2498.5100000000002</v>
      </c>
      <c r="H26" s="141">
        <v>0</v>
      </c>
      <c r="I26" s="186" t="s">
        <v>297</v>
      </c>
      <c r="J26" s="186">
        <f t="shared" si="4"/>
        <v>0</v>
      </c>
    </row>
    <row r="27" spans="1:14" ht="18.7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N27" t="s">
        <v>215</v>
      </c>
    </row>
    <row r="28" spans="1:14" ht="79.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4" ht="26.25" customHeight="1" x14ac:dyDescent="0.25">
      <c r="A29" s="223" t="s">
        <v>246</v>
      </c>
      <c r="B29" s="227"/>
      <c r="C29" s="227"/>
      <c r="D29" s="227"/>
      <c r="E29" s="227"/>
      <c r="F29" s="227"/>
      <c r="G29" s="227"/>
      <c r="H29" s="227"/>
      <c r="I29" s="227"/>
      <c r="J29" s="227"/>
    </row>
    <row r="30" spans="1:14" ht="16.5" customHeight="1" x14ac:dyDescent="0.25">
      <c r="A30" s="84"/>
      <c r="B30" s="84"/>
      <c r="C30" s="84"/>
      <c r="D30" s="84"/>
      <c r="E30" s="84"/>
      <c r="F30" s="84"/>
      <c r="G30" s="84"/>
      <c r="H30" s="84"/>
      <c r="I30" s="51"/>
      <c r="J30" s="51"/>
    </row>
    <row r="31" spans="1:14" ht="27.75" customHeight="1" x14ac:dyDescent="0.25">
      <c r="A31" s="220" t="s">
        <v>219</v>
      </c>
      <c r="B31" s="229"/>
      <c r="C31" s="229"/>
      <c r="D31" s="230"/>
      <c r="E31" s="14" t="s">
        <v>298</v>
      </c>
      <c r="F31" s="15" t="s">
        <v>274</v>
      </c>
      <c r="G31" s="15" t="s">
        <v>265</v>
      </c>
      <c r="H31" s="15" t="s">
        <v>289</v>
      </c>
      <c r="I31" s="15" t="s">
        <v>299</v>
      </c>
      <c r="J31" s="15" t="s">
        <v>290</v>
      </c>
    </row>
    <row r="32" spans="1:14" s="181" customFormat="1" ht="11.25" customHeight="1" x14ac:dyDescent="0.2">
      <c r="A32" s="228">
        <v>1</v>
      </c>
      <c r="B32" s="221"/>
      <c r="C32" s="221"/>
      <c r="D32" s="222"/>
      <c r="E32" s="180">
        <v>2</v>
      </c>
      <c r="F32" s="180"/>
      <c r="G32" s="180">
        <v>3</v>
      </c>
      <c r="H32" s="180">
        <v>4</v>
      </c>
      <c r="I32" s="180">
        <v>5</v>
      </c>
      <c r="J32" s="180">
        <v>6</v>
      </c>
    </row>
    <row r="33" spans="1:10" x14ac:dyDescent="0.25">
      <c r="A33" s="237" t="s">
        <v>2</v>
      </c>
      <c r="B33" s="238"/>
      <c r="C33" s="238"/>
      <c r="D33" s="239"/>
      <c r="E33" s="142">
        <f t="shared" ref="E33:H33" si="12">E34+E36+E39+E42+E46</f>
        <v>1186492.55</v>
      </c>
      <c r="F33" s="142">
        <f t="shared" si="12"/>
        <v>2074595.6300000001</v>
      </c>
      <c r="G33" s="142">
        <f t="shared" ref="G33" si="13">G34+G36+G39+G42+G46</f>
        <v>2874961.51</v>
      </c>
      <c r="H33" s="142">
        <f t="shared" si="12"/>
        <v>1558208.7200000002</v>
      </c>
      <c r="I33" s="142">
        <f>H33/E33*100</f>
        <v>131.32899317404059</v>
      </c>
      <c r="J33" s="142">
        <f>H33/G33*100</f>
        <v>54.199289784578731</v>
      </c>
    </row>
    <row r="34" spans="1:10" x14ac:dyDescent="0.25">
      <c r="A34" s="234" t="s">
        <v>224</v>
      </c>
      <c r="B34" s="235" t="s">
        <v>224</v>
      </c>
      <c r="C34" s="235" t="s">
        <v>224</v>
      </c>
      <c r="D34" s="236" t="s">
        <v>224</v>
      </c>
      <c r="E34" s="140">
        <f>E35</f>
        <v>137947.91</v>
      </c>
      <c r="F34" s="140">
        <f t="shared" ref="F34:H34" si="14">F35</f>
        <v>158379.16</v>
      </c>
      <c r="G34" s="140">
        <f t="shared" si="14"/>
        <v>479941.16</v>
      </c>
      <c r="H34" s="140">
        <f t="shared" si="14"/>
        <v>194731.69</v>
      </c>
      <c r="I34" s="185">
        <f t="shared" ref="I34:I47" si="15">H34/E34*100</f>
        <v>141.16320428486375</v>
      </c>
      <c r="J34" s="185">
        <f t="shared" ref="J34:J48" si="16">H34/G34*100</f>
        <v>40.574075788790445</v>
      </c>
    </row>
    <row r="35" spans="1:10" s="24" customFormat="1" x14ac:dyDescent="0.25">
      <c r="A35" s="231" t="s">
        <v>234</v>
      </c>
      <c r="B35" s="232" t="s">
        <v>234</v>
      </c>
      <c r="C35" s="232" t="s">
        <v>234</v>
      </c>
      <c r="D35" s="233" t="s">
        <v>234</v>
      </c>
      <c r="E35" s="141">
        <v>137947.91</v>
      </c>
      <c r="F35" s="141">
        <v>158379.16</v>
      </c>
      <c r="G35" s="141">
        <v>479941.16</v>
      </c>
      <c r="H35" s="141">
        <v>194731.69</v>
      </c>
      <c r="I35" s="186">
        <f t="shared" si="15"/>
        <v>141.16320428486375</v>
      </c>
      <c r="J35" s="186">
        <f t="shared" si="16"/>
        <v>40.574075788790445</v>
      </c>
    </row>
    <row r="36" spans="1:10" x14ac:dyDescent="0.25">
      <c r="A36" s="234" t="s">
        <v>226</v>
      </c>
      <c r="B36" s="235" t="s">
        <v>226</v>
      </c>
      <c r="C36" s="235" t="s">
        <v>226</v>
      </c>
      <c r="D36" s="236" t="s">
        <v>226</v>
      </c>
      <c r="E36" s="140">
        <f t="shared" ref="E36:H36" si="17">E37+E38</f>
        <v>2.5</v>
      </c>
      <c r="F36" s="140">
        <f t="shared" si="17"/>
        <v>10868.67</v>
      </c>
      <c r="G36" s="140">
        <f t="shared" ref="G36" si="18">G37+G38</f>
        <v>10868.67</v>
      </c>
      <c r="H36" s="140">
        <f t="shared" si="17"/>
        <v>1399.42</v>
      </c>
      <c r="I36" s="185">
        <f t="shared" si="15"/>
        <v>55976.800000000003</v>
      </c>
      <c r="J36" s="185">
        <f t="shared" si="16"/>
        <v>12.875724444665263</v>
      </c>
    </row>
    <row r="37" spans="1:10" s="24" customFormat="1" x14ac:dyDescent="0.25">
      <c r="A37" s="231" t="s">
        <v>235</v>
      </c>
      <c r="B37" s="232" t="s">
        <v>235</v>
      </c>
      <c r="C37" s="232" t="s">
        <v>235</v>
      </c>
      <c r="D37" s="233" t="s">
        <v>235</v>
      </c>
      <c r="E37" s="141">
        <v>2.5</v>
      </c>
      <c r="F37" s="141">
        <v>10617.82</v>
      </c>
      <c r="G37" s="141">
        <v>10617.82</v>
      </c>
      <c r="H37" s="141">
        <v>1399.42</v>
      </c>
      <c r="I37" s="186">
        <f t="shared" si="15"/>
        <v>55976.800000000003</v>
      </c>
      <c r="J37" s="186">
        <f t="shared" si="16"/>
        <v>13.179918288311537</v>
      </c>
    </row>
    <row r="38" spans="1:10" s="24" customFormat="1" x14ac:dyDescent="0.25">
      <c r="A38" s="231" t="s">
        <v>236</v>
      </c>
      <c r="B38" s="232" t="s">
        <v>236</v>
      </c>
      <c r="C38" s="232" t="s">
        <v>236</v>
      </c>
      <c r="D38" s="233" t="s">
        <v>236</v>
      </c>
      <c r="E38" s="141">
        <v>0</v>
      </c>
      <c r="F38" s="141">
        <v>250.85</v>
      </c>
      <c r="G38" s="141">
        <v>250.85</v>
      </c>
      <c r="H38" s="141">
        <v>0</v>
      </c>
      <c r="I38" s="186" t="s">
        <v>297</v>
      </c>
      <c r="J38" s="186">
        <f t="shared" si="16"/>
        <v>0</v>
      </c>
    </row>
    <row r="39" spans="1:10" x14ac:dyDescent="0.25">
      <c r="A39" s="234" t="s">
        <v>237</v>
      </c>
      <c r="B39" s="235" t="s">
        <v>237</v>
      </c>
      <c r="C39" s="235" t="s">
        <v>237</v>
      </c>
      <c r="D39" s="236" t="s">
        <v>237</v>
      </c>
      <c r="E39" s="140">
        <f>E40+E41</f>
        <v>44572.69</v>
      </c>
      <c r="F39" s="140">
        <f t="shared" ref="F39" si="19">F40+F41</f>
        <v>57327.23</v>
      </c>
      <c r="G39" s="140">
        <f t="shared" ref="G39:H39" si="20">G40+G41</f>
        <v>78327.23</v>
      </c>
      <c r="H39" s="140">
        <f t="shared" si="20"/>
        <v>43953.51</v>
      </c>
      <c r="I39" s="185">
        <f t="shared" si="15"/>
        <v>98.610853417193354</v>
      </c>
      <c r="J39" s="185">
        <f t="shared" si="16"/>
        <v>56.115236042433779</v>
      </c>
    </row>
    <row r="40" spans="1:10" s="24" customFormat="1" x14ac:dyDescent="0.25">
      <c r="A40" s="231" t="s">
        <v>238</v>
      </c>
      <c r="B40" s="232" t="s">
        <v>238</v>
      </c>
      <c r="C40" s="232" t="s">
        <v>238</v>
      </c>
      <c r="D40" s="233" t="s">
        <v>238</v>
      </c>
      <c r="E40" s="141">
        <v>44572.69</v>
      </c>
      <c r="F40" s="141">
        <v>57327.23</v>
      </c>
      <c r="G40" s="141">
        <v>78327.23</v>
      </c>
      <c r="H40" s="141">
        <v>43953.51</v>
      </c>
      <c r="I40" s="186">
        <f t="shared" si="15"/>
        <v>98.610853417193354</v>
      </c>
      <c r="J40" s="186">
        <f t="shared" si="16"/>
        <v>56.115236042433779</v>
      </c>
    </row>
    <row r="41" spans="1:10" s="24" customFormat="1" x14ac:dyDescent="0.25">
      <c r="A41" s="231" t="s">
        <v>239</v>
      </c>
      <c r="B41" s="232" t="s">
        <v>239</v>
      </c>
      <c r="C41" s="232" t="s">
        <v>239</v>
      </c>
      <c r="D41" s="233" t="s">
        <v>239</v>
      </c>
      <c r="E41" s="141">
        <v>0</v>
      </c>
      <c r="F41" s="141">
        <v>0</v>
      </c>
      <c r="G41" s="141">
        <v>0</v>
      </c>
      <c r="H41" s="141">
        <v>0</v>
      </c>
      <c r="I41" s="186" t="s">
        <v>297</v>
      </c>
      <c r="J41" s="186" t="s">
        <v>297</v>
      </c>
    </row>
    <row r="42" spans="1:10" x14ac:dyDescent="0.25">
      <c r="A42" s="234" t="s">
        <v>240</v>
      </c>
      <c r="B42" s="235" t="s">
        <v>240</v>
      </c>
      <c r="C42" s="235" t="s">
        <v>240</v>
      </c>
      <c r="D42" s="236" t="s">
        <v>240</v>
      </c>
      <c r="E42" s="140">
        <f>E43+E44+E45</f>
        <v>1001477.1</v>
      </c>
      <c r="F42" s="140">
        <f t="shared" ref="F42:H42" si="21">F43+F44+F45</f>
        <v>1836833.3</v>
      </c>
      <c r="G42" s="140">
        <f t="shared" ref="G42" si="22">G43+G44+G45</f>
        <v>2294637.1799999997</v>
      </c>
      <c r="H42" s="140">
        <f t="shared" si="21"/>
        <v>1310682.08</v>
      </c>
      <c r="I42" s="185">
        <f t="shared" si="15"/>
        <v>130.87489269599874</v>
      </c>
      <c r="J42" s="185">
        <f t="shared" si="16"/>
        <v>57.119360368770813</v>
      </c>
    </row>
    <row r="43" spans="1:10" s="24" customFormat="1" x14ac:dyDescent="0.25">
      <c r="A43" s="231" t="s">
        <v>241</v>
      </c>
      <c r="B43" s="232" t="s">
        <v>241</v>
      </c>
      <c r="C43" s="232" t="s">
        <v>241</v>
      </c>
      <c r="D43" s="233" t="s">
        <v>241</v>
      </c>
      <c r="E43" s="141">
        <v>1001477.1</v>
      </c>
      <c r="F43" s="141">
        <v>1835577.74</v>
      </c>
      <c r="G43" s="141">
        <v>2260381.63</v>
      </c>
      <c r="H43" s="141">
        <v>1285913.81</v>
      </c>
      <c r="I43" s="186">
        <f t="shared" si="15"/>
        <v>128.40171882112932</v>
      </c>
      <c r="J43" s="186">
        <f t="shared" si="16"/>
        <v>56.88923467317332</v>
      </c>
    </row>
    <row r="44" spans="1:10" s="24" customFormat="1" x14ac:dyDescent="0.25">
      <c r="A44" s="231" t="s">
        <v>281</v>
      </c>
      <c r="B44" s="209"/>
      <c r="C44" s="209"/>
      <c r="D44" s="210"/>
      <c r="E44" s="141">
        <v>0</v>
      </c>
      <c r="F44" s="141"/>
      <c r="G44" s="141">
        <v>33000</v>
      </c>
      <c r="H44" s="141">
        <v>22647.27</v>
      </c>
      <c r="I44" s="186" t="s">
        <v>297</v>
      </c>
      <c r="J44" s="186">
        <f t="shared" si="16"/>
        <v>68.628090909090915</v>
      </c>
    </row>
    <row r="45" spans="1:10" s="24" customFormat="1" x14ac:dyDescent="0.25">
      <c r="A45" s="231" t="s">
        <v>242</v>
      </c>
      <c r="B45" s="232" t="s">
        <v>242</v>
      </c>
      <c r="C45" s="232" t="s">
        <v>242</v>
      </c>
      <c r="D45" s="233" t="s">
        <v>242</v>
      </c>
      <c r="E45" s="141">
        <v>0</v>
      </c>
      <c r="F45" s="141">
        <v>1255.56</v>
      </c>
      <c r="G45" s="141">
        <v>1255.55</v>
      </c>
      <c r="H45" s="141">
        <v>2121</v>
      </c>
      <c r="I45" s="186" t="s">
        <v>297</v>
      </c>
      <c r="J45" s="186">
        <f t="shared" si="16"/>
        <v>168.92995101748238</v>
      </c>
    </row>
    <row r="46" spans="1:10" x14ac:dyDescent="0.25">
      <c r="A46" s="234" t="s">
        <v>243</v>
      </c>
      <c r="B46" s="235" t="s">
        <v>243</v>
      </c>
      <c r="C46" s="235" t="s">
        <v>243</v>
      </c>
      <c r="D46" s="236" t="s">
        <v>243</v>
      </c>
      <c r="E46" s="140">
        <f>E47+E48</f>
        <v>2492.35</v>
      </c>
      <c r="F46" s="140">
        <f t="shared" ref="F46" si="23">F47+F48</f>
        <v>11187.27</v>
      </c>
      <c r="G46" s="140">
        <f t="shared" ref="G46:H46" si="24">G47+G48</f>
        <v>11187.27</v>
      </c>
      <c r="H46" s="140">
        <f t="shared" si="24"/>
        <v>7442.02</v>
      </c>
      <c r="I46" s="185">
        <f t="shared" si="15"/>
        <v>298.5944991674524</v>
      </c>
      <c r="J46" s="185">
        <f t="shared" si="16"/>
        <v>66.522216769596156</v>
      </c>
    </row>
    <row r="47" spans="1:10" s="24" customFormat="1" x14ac:dyDescent="0.25">
      <c r="A47" s="231" t="s">
        <v>244</v>
      </c>
      <c r="B47" s="232" t="s">
        <v>244</v>
      </c>
      <c r="C47" s="232" t="s">
        <v>244</v>
      </c>
      <c r="D47" s="233" t="s">
        <v>244</v>
      </c>
      <c r="E47" s="141">
        <v>2492.35</v>
      </c>
      <c r="F47" s="141">
        <v>8688.76</v>
      </c>
      <c r="G47" s="141">
        <v>8688.76</v>
      </c>
      <c r="H47" s="141">
        <v>7442.02</v>
      </c>
      <c r="I47" s="186">
        <f t="shared" si="15"/>
        <v>298.5944991674524</v>
      </c>
      <c r="J47" s="186">
        <f t="shared" si="16"/>
        <v>85.651117075393955</v>
      </c>
    </row>
    <row r="48" spans="1:10" s="24" customFormat="1" x14ac:dyDescent="0.25">
      <c r="A48" s="231" t="s">
        <v>245</v>
      </c>
      <c r="B48" s="232" t="s">
        <v>245</v>
      </c>
      <c r="C48" s="232" t="s">
        <v>245</v>
      </c>
      <c r="D48" s="233" t="s">
        <v>245</v>
      </c>
      <c r="E48" s="141">
        <v>0</v>
      </c>
      <c r="F48" s="141">
        <v>2498.5100000000002</v>
      </c>
      <c r="G48" s="141">
        <v>2498.5100000000002</v>
      </c>
      <c r="H48" s="141">
        <v>0</v>
      </c>
      <c r="I48" s="186" t="s">
        <v>297</v>
      </c>
      <c r="J48" s="186">
        <f t="shared" si="16"/>
        <v>0</v>
      </c>
    </row>
  </sheetData>
  <sheetProtection algorithmName="SHA-512" hashValue="J3Klt2+lpVM110PE0eolmViVPbxicdTIGifhOiRunNdsy4MOvZ1obhltED4+KaXxn9WvalxFEeuYIJaBhXU+Sw==" saltValue="Og7gnSJeXSigAfko5LXoPQ==" spinCount="100000" sheet="1" objects="1" scenarios="1"/>
  <mergeCells count="41">
    <mergeCell ref="A22:D22"/>
    <mergeCell ref="A7:J7"/>
    <mergeCell ref="A29:J29"/>
    <mergeCell ref="A3:J3"/>
    <mergeCell ref="A5:J5"/>
    <mergeCell ref="A9:D9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6:D26"/>
    <mergeCell ref="A46:D46"/>
    <mergeCell ref="A47:D47"/>
    <mergeCell ref="A48:D48"/>
    <mergeCell ref="A39:D39"/>
    <mergeCell ref="A40:D40"/>
    <mergeCell ref="A41:D41"/>
    <mergeCell ref="A42:D42"/>
    <mergeCell ref="A43:D43"/>
    <mergeCell ref="A44:D44"/>
    <mergeCell ref="A1:J1"/>
    <mergeCell ref="A10:D10"/>
    <mergeCell ref="A31:D31"/>
    <mergeCell ref="A32:D32"/>
    <mergeCell ref="A45:D45"/>
    <mergeCell ref="A34:D34"/>
    <mergeCell ref="A35:D35"/>
    <mergeCell ref="A36:D36"/>
    <mergeCell ref="A37:D37"/>
    <mergeCell ref="A38:D38"/>
    <mergeCell ref="A33:D33"/>
    <mergeCell ref="A20:D20"/>
    <mergeCell ref="A21:D21"/>
    <mergeCell ref="A23:D23"/>
    <mergeCell ref="A24:D24"/>
    <mergeCell ref="A25:D2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workbookViewId="0">
      <selection activeCell="G20" sqref="G20"/>
    </sheetView>
  </sheetViews>
  <sheetFormatPr defaultRowHeight="15" x14ac:dyDescent="0.25"/>
  <cols>
    <col min="1" max="1" width="46.85546875" customWidth="1"/>
    <col min="2" max="2" width="18.7109375" customWidth="1"/>
    <col min="3" max="3" width="18.7109375" hidden="1" customWidth="1"/>
    <col min="4" max="7" width="18.7109375" customWidth="1"/>
  </cols>
  <sheetData>
    <row r="1" spans="1:11" ht="42" customHeight="1" x14ac:dyDescent="0.25">
      <c r="A1" s="195" t="str">
        <f>'POSEBNI DIO'!$A$1</f>
        <v>POLUGODIŠNJE IZVRŠENJE FINANCIJSKOG PLANA OŠ VLADIMIR DEŠČAK
ZA 01.01.-30.06.2025. GODINE</v>
      </c>
      <c r="B1" s="219"/>
      <c r="C1" s="219"/>
      <c r="D1" s="219"/>
      <c r="E1" s="219"/>
      <c r="F1" s="219"/>
      <c r="G1" s="219"/>
      <c r="H1" s="174"/>
      <c r="I1" s="174"/>
      <c r="J1" s="174"/>
      <c r="K1" s="174"/>
    </row>
    <row r="2" spans="1:11" ht="18" customHeight="1" x14ac:dyDescent="0.25">
      <c r="A2" s="18"/>
      <c r="B2" s="18"/>
      <c r="C2" s="18"/>
      <c r="D2" s="18"/>
      <c r="E2" s="18"/>
      <c r="F2" s="18"/>
      <c r="G2" s="18"/>
      <c r="H2" s="127"/>
      <c r="I2" s="127"/>
      <c r="J2" s="127"/>
      <c r="K2" s="127"/>
    </row>
    <row r="3" spans="1:11" ht="15.75" x14ac:dyDescent="0.25">
      <c r="A3" s="195" t="s">
        <v>21</v>
      </c>
      <c r="B3" s="195"/>
      <c r="C3" s="195"/>
      <c r="D3" s="195"/>
      <c r="E3" s="195"/>
      <c r="F3" s="196"/>
      <c r="G3" s="196"/>
      <c r="H3" s="127"/>
      <c r="I3" s="127"/>
      <c r="J3" s="127"/>
      <c r="K3" s="127"/>
    </row>
    <row r="4" spans="1:11" ht="18" x14ac:dyDescent="0.25">
      <c r="A4" s="18"/>
      <c r="B4" s="18"/>
      <c r="C4" s="18"/>
      <c r="D4" s="18"/>
      <c r="E4" s="18"/>
      <c r="F4" s="126"/>
      <c r="G4" s="126"/>
      <c r="H4" s="127"/>
      <c r="I4" s="127"/>
      <c r="J4" s="127"/>
      <c r="K4" s="127"/>
    </row>
    <row r="5" spans="1:11" ht="18" customHeight="1" x14ac:dyDescent="0.25">
      <c r="A5" s="195" t="s">
        <v>7</v>
      </c>
      <c r="B5" s="207"/>
      <c r="C5" s="207"/>
      <c r="D5" s="207"/>
      <c r="E5" s="207"/>
      <c r="F5" s="207"/>
      <c r="G5" s="207"/>
      <c r="H5" s="127"/>
      <c r="I5" s="127"/>
      <c r="J5" s="127"/>
      <c r="K5" s="127"/>
    </row>
    <row r="6" spans="1:11" ht="18" x14ac:dyDescent="0.25">
      <c r="A6" s="18"/>
      <c r="B6" s="18"/>
      <c r="C6" s="18"/>
      <c r="D6" s="18"/>
      <c r="E6" s="18"/>
      <c r="F6" s="126"/>
      <c r="G6" s="126"/>
      <c r="H6" s="127"/>
      <c r="I6" s="127"/>
      <c r="J6" s="127"/>
      <c r="K6" s="127"/>
    </row>
    <row r="7" spans="1:11" ht="15.75" x14ac:dyDescent="0.25">
      <c r="A7" s="195" t="s">
        <v>15</v>
      </c>
      <c r="B7" s="240"/>
      <c r="C7" s="240"/>
      <c r="D7" s="240"/>
      <c r="E7" s="240"/>
      <c r="F7" s="240"/>
      <c r="G7" s="240"/>
      <c r="H7" s="127"/>
      <c r="I7" s="127"/>
      <c r="J7" s="127"/>
      <c r="K7" s="127"/>
    </row>
    <row r="8" spans="1:11" ht="18" x14ac:dyDescent="0.25">
      <c r="A8" s="18"/>
      <c r="B8" s="18"/>
      <c r="C8" s="18"/>
      <c r="D8" s="18"/>
      <c r="E8" s="18"/>
      <c r="F8" s="4"/>
      <c r="G8" s="4"/>
    </row>
    <row r="9" spans="1:11" ht="25.5" x14ac:dyDescent="0.25">
      <c r="A9" s="15" t="s">
        <v>16</v>
      </c>
      <c r="B9" s="14" t="s">
        <v>298</v>
      </c>
      <c r="C9" s="15" t="s">
        <v>274</v>
      </c>
      <c r="D9" s="15" t="s">
        <v>265</v>
      </c>
      <c r="E9" s="15" t="s">
        <v>289</v>
      </c>
      <c r="F9" s="15" t="s">
        <v>299</v>
      </c>
      <c r="G9" s="15" t="s">
        <v>290</v>
      </c>
    </row>
    <row r="10" spans="1:11" s="181" customFormat="1" ht="11.25" x14ac:dyDescent="0.2">
      <c r="A10" s="184">
        <v>1</v>
      </c>
      <c r="B10" s="180">
        <v>2</v>
      </c>
      <c r="C10" s="180"/>
      <c r="D10" s="180">
        <v>3</v>
      </c>
      <c r="E10" s="180">
        <v>4</v>
      </c>
      <c r="F10" s="180">
        <v>5</v>
      </c>
      <c r="G10" s="180">
        <v>6</v>
      </c>
    </row>
    <row r="11" spans="1:11" s="26" customFormat="1" ht="15.75" customHeight="1" x14ac:dyDescent="0.25">
      <c r="A11" s="107" t="s">
        <v>17</v>
      </c>
      <c r="B11" s="109">
        <f>B12+B15</f>
        <v>1186492.55</v>
      </c>
      <c r="C11" s="109">
        <f t="shared" ref="C11" si="0">C12+C15</f>
        <v>2074595.63</v>
      </c>
      <c r="D11" s="109">
        <f t="shared" ref="D11" si="1">D12+D15</f>
        <v>2874961.5100000002</v>
      </c>
      <c r="E11" s="109">
        <f t="shared" ref="E11" si="2">E12+E15</f>
        <v>1558208.72</v>
      </c>
      <c r="F11" s="109">
        <f>E11/B11*100</f>
        <v>131.32899317404056</v>
      </c>
      <c r="G11" s="109">
        <f>E11/D11*100</f>
        <v>54.19928978457871</v>
      </c>
    </row>
    <row r="12" spans="1:11" s="26" customFormat="1" ht="15.75" customHeight="1" x14ac:dyDescent="0.25">
      <c r="A12" s="106" t="s">
        <v>198</v>
      </c>
      <c r="B12" s="108">
        <f>B13</f>
        <v>5941.73</v>
      </c>
      <c r="C12" s="108">
        <f t="shared" ref="C12:E13" si="3">C13</f>
        <v>6304.16</v>
      </c>
      <c r="D12" s="108">
        <v>6304.16</v>
      </c>
      <c r="E12" s="108">
        <f t="shared" si="3"/>
        <v>6120.58</v>
      </c>
      <c r="F12" s="108">
        <f>E12/B12*100</f>
        <v>103.01006609186214</v>
      </c>
      <c r="G12" s="108">
        <f>E12/D12*100</f>
        <v>97.08795462044111</v>
      </c>
    </row>
    <row r="13" spans="1:11" s="26" customFormat="1" x14ac:dyDescent="0.25">
      <c r="A13" s="105" t="s">
        <v>199</v>
      </c>
      <c r="B13" s="23">
        <f>B14</f>
        <v>5941.73</v>
      </c>
      <c r="C13" s="23">
        <f t="shared" si="3"/>
        <v>6304.16</v>
      </c>
      <c r="D13" s="23"/>
      <c r="E13" s="23">
        <f t="shared" si="3"/>
        <v>6120.58</v>
      </c>
      <c r="F13" s="23"/>
      <c r="G13" s="23"/>
    </row>
    <row r="14" spans="1:11" x14ac:dyDescent="0.25">
      <c r="A14" s="12" t="s">
        <v>200</v>
      </c>
      <c r="B14" s="25">
        <v>5941.73</v>
      </c>
      <c r="C14" s="25">
        <v>6304.16</v>
      </c>
      <c r="D14" s="25"/>
      <c r="E14" s="25">
        <v>6120.58</v>
      </c>
      <c r="F14" s="25"/>
      <c r="G14" s="25"/>
    </row>
    <row r="15" spans="1:11" s="26" customFormat="1" ht="15.75" customHeight="1" x14ac:dyDescent="0.25">
      <c r="A15" s="106" t="s">
        <v>197</v>
      </c>
      <c r="B15" s="108">
        <f>B16+B18+B20+B22</f>
        <v>1180550.82</v>
      </c>
      <c r="C15" s="108">
        <f t="shared" ref="C15" si="4">C16+C18+C20+C22</f>
        <v>2068291.47</v>
      </c>
      <c r="D15" s="108">
        <v>2868657.35</v>
      </c>
      <c r="E15" s="108">
        <f t="shared" ref="E15" si="5">E16+E18+E20+E22</f>
        <v>1552088.14</v>
      </c>
      <c r="F15" s="108">
        <f>E15/B15*100</f>
        <v>131.47152275918117</v>
      </c>
      <c r="G15" s="108">
        <f>E15/D15*100</f>
        <v>54.105037675552289</v>
      </c>
    </row>
    <row r="16" spans="1:11" s="26" customFormat="1" x14ac:dyDescent="0.25">
      <c r="A16" s="105" t="s">
        <v>196</v>
      </c>
      <c r="B16" s="23">
        <f>B17</f>
        <v>1120231.22</v>
      </c>
      <c r="C16" s="23">
        <f t="shared" ref="C16:E16" si="6">C17</f>
        <v>1920471.29</v>
      </c>
      <c r="D16" s="23"/>
      <c r="E16" s="23">
        <f t="shared" si="6"/>
        <v>1446886.96</v>
      </c>
      <c r="F16" s="23"/>
      <c r="G16" s="23"/>
      <c r="K16" s="26" t="s">
        <v>214</v>
      </c>
    </row>
    <row r="17" spans="1:7" x14ac:dyDescent="0.25">
      <c r="A17" s="12" t="s">
        <v>195</v>
      </c>
      <c r="B17" s="25">
        <v>1120231.22</v>
      </c>
      <c r="C17" s="25">
        <v>1920471.29</v>
      </c>
      <c r="D17" s="25"/>
      <c r="E17" s="25">
        <v>1446886.96</v>
      </c>
      <c r="F17" s="25"/>
      <c r="G17" s="25"/>
    </row>
    <row r="18" spans="1:7" s="26" customFormat="1" x14ac:dyDescent="0.25">
      <c r="A18" s="7" t="s">
        <v>194</v>
      </c>
      <c r="B18" s="23">
        <f>B19</f>
        <v>28456.44</v>
      </c>
      <c r="C18" s="23">
        <f t="shared" ref="C18:E18" si="7">C19</f>
        <v>96224.03</v>
      </c>
      <c r="D18" s="23"/>
      <c r="E18" s="23">
        <f t="shared" si="7"/>
        <v>42508.45</v>
      </c>
      <c r="F18" s="23"/>
      <c r="G18" s="23"/>
    </row>
    <row r="19" spans="1:7" x14ac:dyDescent="0.25">
      <c r="A19" s="12" t="s">
        <v>201</v>
      </c>
      <c r="B19" s="25">
        <v>28456.44</v>
      </c>
      <c r="C19" s="25">
        <v>96224.03</v>
      </c>
      <c r="D19" s="25"/>
      <c r="E19" s="25">
        <v>42508.45</v>
      </c>
      <c r="F19" s="25"/>
      <c r="G19" s="25"/>
    </row>
    <row r="20" spans="1:7" s="26" customFormat="1" x14ac:dyDescent="0.25">
      <c r="A20" s="9" t="s">
        <v>202</v>
      </c>
      <c r="B20" s="23">
        <f>B21</f>
        <v>143.80000000000001</v>
      </c>
      <c r="C20" s="23">
        <f t="shared" ref="C20:E20" si="8">C21</f>
        <v>595.26</v>
      </c>
      <c r="D20" s="23"/>
      <c r="E20" s="23">
        <f t="shared" si="8"/>
        <v>182.64</v>
      </c>
      <c r="F20" s="23"/>
      <c r="G20" s="23"/>
    </row>
    <row r="21" spans="1:7" x14ac:dyDescent="0.25">
      <c r="A21" s="12" t="s">
        <v>203</v>
      </c>
      <c r="B21" s="25">
        <v>143.80000000000001</v>
      </c>
      <c r="C21" s="25">
        <v>595.26</v>
      </c>
      <c r="D21" s="25"/>
      <c r="E21" s="25">
        <v>182.64</v>
      </c>
      <c r="F21" s="25"/>
      <c r="G21" s="25"/>
    </row>
    <row r="22" spans="1:7" s="26" customFormat="1" x14ac:dyDescent="0.25">
      <c r="A22" s="9" t="s">
        <v>204</v>
      </c>
      <c r="B22" s="23">
        <f>B23</f>
        <v>31719.360000000001</v>
      </c>
      <c r="C22" s="23">
        <f t="shared" ref="C22:E22" si="9">C23</f>
        <v>51000.89</v>
      </c>
      <c r="D22" s="23"/>
      <c r="E22" s="23">
        <f t="shared" si="9"/>
        <v>62510.09</v>
      </c>
      <c r="F22" s="23"/>
      <c r="G22" s="23"/>
    </row>
    <row r="23" spans="1:7" x14ac:dyDescent="0.25">
      <c r="A23" s="12" t="s">
        <v>205</v>
      </c>
      <c r="B23" s="25">
        <v>31719.360000000001</v>
      </c>
      <c r="C23" s="25">
        <v>51000.89</v>
      </c>
      <c r="D23" s="25"/>
      <c r="E23" s="25">
        <v>62510.09</v>
      </c>
      <c r="F23" s="25"/>
      <c r="G23" s="25"/>
    </row>
  </sheetData>
  <sheetProtection algorithmName="SHA-512" hashValue="Z7qMRillKtqst+DGuT151JJKTZ6sBc+9k1xDPVo8IS3RXxWvo8hlxnuW82nWai/QirF/d1Xyy2vwMfkG0jOOWg==" saltValue="8EIMl4f9wNnGJjCqEbW6KA==" spinCount="100000" sheet="1" objects="1" scenarios="1"/>
  <mergeCells count="4">
    <mergeCell ref="A3:G3"/>
    <mergeCell ref="A5:G5"/>
    <mergeCell ref="A7:G7"/>
    <mergeCell ref="A1:G1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5"/>
  <sheetViews>
    <sheetView workbookViewId="0">
      <selection activeCell="F21" sqref="F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5.28515625" hidden="1" customWidth="1"/>
    <col min="6" max="9" width="25.28515625" customWidth="1"/>
  </cols>
  <sheetData>
    <row r="1" spans="1:12" ht="42" customHeight="1" x14ac:dyDescent="0.25">
      <c r="A1" s="195" t="str">
        <f>'POSEBNI DIO'!$A$1</f>
        <v>POLUGODIŠNJE IZVRŠENJE FINANCIJSKOG PLANA OŠ VLADIMIR DEŠČAK
ZA 01.01.-30.06.2025. GODINE</v>
      </c>
      <c r="B1" s="219"/>
      <c r="C1" s="219"/>
      <c r="D1" s="219"/>
      <c r="E1" s="219"/>
      <c r="F1" s="219"/>
      <c r="G1" s="219"/>
      <c r="H1" s="219"/>
      <c r="I1" s="219"/>
      <c r="J1" s="174"/>
      <c r="K1" s="174"/>
      <c r="L1" s="135"/>
    </row>
    <row r="2" spans="1:12" ht="18" customHeight="1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12" ht="15.75" x14ac:dyDescent="0.25">
      <c r="A3" s="195" t="s">
        <v>21</v>
      </c>
      <c r="B3" s="195"/>
      <c r="C3" s="195"/>
      <c r="D3" s="195"/>
      <c r="E3" s="195"/>
      <c r="F3" s="195"/>
      <c r="G3" s="195"/>
      <c r="H3" s="241"/>
      <c r="I3" s="241"/>
    </row>
    <row r="4" spans="1:12" ht="18" x14ac:dyDescent="0.25">
      <c r="A4" s="18"/>
      <c r="B4" s="18"/>
      <c r="C4" s="18"/>
      <c r="D4" s="18"/>
      <c r="E4" s="18"/>
      <c r="F4" s="18"/>
      <c r="G4" s="18"/>
      <c r="H4" s="4"/>
      <c r="I4" s="4"/>
    </row>
    <row r="5" spans="1:12" ht="18" customHeight="1" x14ac:dyDescent="0.25">
      <c r="A5" s="195" t="s">
        <v>217</v>
      </c>
      <c r="B5" s="215"/>
      <c r="C5" s="215"/>
      <c r="D5" s="215"/>
      <c r="E5" s="215"/>
      <c r="F5" s="215"/>
      <c r="G5" s="215"/>
      <c r="H5" s="215"/>
      <c r="I5" s="215"/>
    </row>
    <row r="6" spans="1:12" ht="18" x14ac:dyDescent="0.25">
      <c r="A6" s="18"/>
      <c r="B6" s="18"/>
      <c r="C6" s="18"/>
      <c r="D6" s="18"/>
      <c r="E6" s="18"/>
      <c r="F6" s="18"/>
      <c r="G6" s="18"/>
      <c r="H6" s="4"/>
      <c r="I6" s="4"/>
    </row>
    <row r="7" spans="1:12" ht="25.5" x14ac:dyDescent="0.25">
      <c r="A7" s="15" t="s">
        <v>8</v>
      </c>
      <c r="B7" s="14" t="s">
        <v>9</v>
      </c>
      <c r="C7" s="14" t="s">
        <v>32</v>
      </c>
      <c r="D7" s="14" t="s">
        <v>298</v>
      </c>
      <c r="E7" s="15" t="s">
        <v>274</v>
      </c>
      <c r="F7" s="15" t="s">
        <v>265</v>
      </c>
      <c r="G7" s="15" t="s">
        <v>289</v>
      </c>
      <c r="H7" s="15" t="s">
        <v>299</v>
      </c>
      <c r="I7" s="15" t="s">
        <v>290</v>
      </c>
    </row>
    <row r="8" spans="1:12" x14ac:dyDescent="0.25">
      <c r="A8" s="242">
        <v>1</v>
      </c>
      <c r="B8" s="221"/>
      <c r="C8" s="222"/>
      <c r="D8" s="180">
        <v>2</v>
      </c>
      <c r="E8" s="180"/>
      <c r="F8" s="180">
        <v>3</v>
      </c>
      <c r="G8" s="180">
        <v>4</v>
      </c>
      <c r="H8" s="180">
        <v>5</v>
      </c>
      <c r="I8" s="180">
        <v>6</v>
      </c>
    </row>
    <row r="9" spans="1:12" s="138" customFormat="1" x14ac:dyDescent="0.25">
      <c r="A9" s="3"/>
      <c r="B9" s="137"/>
      <c r="C9" s="136" t="s">
        <v>220</v>
      </c>
      <c r="D9" s="182">
        <v>0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</row>
    <row r="10" spans="1:12" ht="25.5" x14ac:dyDescent="0.25">
      <c r="A10" s="7">
        <v>8</v>
      </c>
      <c r="B10" s="7"/>
      <c r="C10" s="7" t="s">
        <v>18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182">
        <v>0</v>
      </c>
    </row>
    <row r="11" spans="1:12" x14ac:dyDescent="0.25">
      <c r="A11" s="7"/>
      <c r="B11" s="11">
        <v>84</v>
      </c>
      <c r="C11" s="11" t="s">
        <v>25</v>
      </c>
      <c r="D11" s="25"/>
      <c r="E11" s="25"/>
      <c r="F11" s="25"/>
      <c r="G11" s="25"/>
      <c r="H11" s="25"/>
      <c r="I11" s="25"/>
    </row>
    <row r="12" spans="1:12" x14ac:dyDescent="0.25">
      <c r="A12" s="8"/>
      <c r="B12" s="8"/>
      <c r="C12" s="13"/>
      <c r="D12" s="25"/>
      <c r="E12" s="25"/>
      <c r="F12" s="25"/>
      <c r="G12" s="25"/>
      <c r="H12" s="25"/>
      <c r="I12" s="25"/>
    </row>
    <row r="13" spans="1:12" x14ac:dyDescent="0.25">
      <c r="A13" s="8"/>
      <c r="B13" s="8"/>
      <c r="C13" s="105" t="s">
        <v>223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183">
        <v>0</v>
      </c>
    </row>
    <row r="14" spans="1:12" ht="25.5" x14ac:dyDescent="0.25">
      <c r="A14" s="9">
        <v>5</v>
      </c>
      <c r="B14" s="10"/>
      <c r="C14" s="19" t="s">
        <v>19</v>
      </c>
      <c r="D14" s="183">
        <v>0</v>
      </c>
      <c r="E14" s="183">
        <v>0</v>
      </c>
      <c r="F14" s="183">
        <v>0</v>
      </c>
      <c r="G14" s="183">
        <v>0</v>
      </c>
      <c r="H14" s="183">
        <v>0</v>
      </c>
      <c r="I14" s="183">
        <v>0</v>
      </c>
    </row>
    <row r="15" spans="1:12" ht="25.5" x14ac:dyDescent="0.25">
      <c r="A15" s="11"/>
      <c r="B15" s="11">
        <v>54</v>
      </c>
      <c r="C15" s="20" t="s">
        <v>26</v>
      </c>
      <c r="D15" s="25"/>
      <c r="E15" s="25"/>
      <c r="F15" s="25"/>
      <c r="G15" s="25"/>
      <c r="H15" s="25"/>
      <c r="I15" s="25"/>
    </row>
  </sheetData>
  <sheetProtection algorithmName="SHA-512" hashValue="Z9G7/a6tWS5W5oL/QFoBjHFyF2EMPvNhvjCDZGe3/axaC8Kb/g6LkjeKV/DWhPKF6XQbzSQSbPtZ1htvxjMLTg==" saltValue="esnzmn06iZJXC0EqT7SM1g==" spinCount="100000" sheet="1" objects="1" scenarios="1"/>
  <mergeCells count="4">
    <mergeCell ref="A3:I3"/>
    <mergeCell ref="A5:I5"/>
    <mergeCell ref="A8:C8"/>
    <mergeCell ref="A1:I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7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5.28515625" hidden="1" customWidth="1"/>
    <col min="6" max="9" width="25.28515625" customWidth="1"/>
  </cols>
  <sheetData>
    <row r="1" spans="1:12" ht="42" customHeight="1" x14ac:dyDescent="0.25">
      <c r="A1" s="195" t="str">
        <f>'POSEBNI DIO'!$A$1</f>
        <v>POLUGODIŠNJE IZVRŠENJE FINANCIJSKOG PLANA OŠ VLADIMIR DEŠČAK
ZA 01.01.-30.06.2025. GODINE</v>
      </c>
      <c r="B1" s="219"/>
      <c r="C1" s="219"/>
      <c r="D1" s="219"/>
      <c r="E1" s="219"/>
      <c r="F1" s="219"/>
      <c r="G1" s="219"/>
      <c r="H1" s="219"/>
      <c r="I1" s="219"/>
      <c r="J1" s="174"/>
      <c r="K1" s="174"/>
      <c r="L1" s="131"/>
    </row>
    <row r="2" spans="1:12" ht="18" customHeight="1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12" ht="15.75" x14ac:dyDescent="0.25">
      <c r="A3" s="195" t="s">
        <v>21</v>
      </c>
      <c r="B3" s="195"/>
      <c r="C3" s="195"/>
      <c r="D3" s="195"/>
      <c r="E3" s="195"/>
      <c r="F3" s="195"/>
      <c r="G3" s="195"/>
      <c r="H3" s="241"/>
      <c r="I3" s="241"/>
    </row>
    <row r="4" spans="1:12" ht="18" x14ac:dyDescent="0.25">
      <c r="A4" s="18"/>
      <c r="B4" s="18"/>
      <c r="C4" s="18"/>
      <c r="D4" s="18"/>
      <c r="E4" s="18"/>
      <c r="F4" s="18"/>
      <c r="G4" s="18"/>
      <c r="H4" s="4"/>
      <c r="I4" s="4"/>
    </row>
    <row r="5" spans="1:12" ht="18" customHeight="1" x14ac:dyDescent="0.25">
      <c r="A5" s="195" t="s">
        <v>218</v>
      </c>
      <c r="B5" s="215"/>
      <c r="C5" s="215"/>
      <c r="D5" s="215"/>
      <c r="E5" s="215"/>
      <c r="F5" s="215"/>
      <c r="G5" s="215"/>
      <c r="H5" s="215"/>
      <c r="I5" s="215"/>
    </row>
    <row r="6" spans="1:12" ht="18" x14ac:dyDescent="0.25">
      <c r="A6" s="18"/>
      <c r="B6" s="18"/>
      <c r="C6" s="18"/>
      <c r="D6" s="18"/>
      <c r="E6" s="18"/>
      <c r="F6" s="18"/>
      <c r="G6" s="18"/>
      <c r="H6" s="4"/>
      <c r="I6" s="4"/>
    </row>
    <row r="7" spans="1:12" ht="25.5" x14ac:dyDescent="0.25">
      <c r="A7" s="242" t="s">
        <v>219</v>
      </c>
      <c r="B7" s="221"/>
      <c r="C7" s="222"/>
      <c r="D7" s="14" t="s">
        <v>298</v>
      </c>
      <c r="E7" s="15" t="s">
        <v>274</v>
      </c>
      <c r="F7" s="15" t="s">
        <v>265</v>
      </c>
      <c r="G7" s="15" t="s">
        <v>289</v>
      </c>
      <c r="H7" s="15" t="s">
        <v>299</v>
      </c>
      <c r="I7" s="15" t="s">
        <v>290</v>
      </c>
    </row>
    <row r="8" spans="1:12" s="181" customFormat="1" ht="11.25" x14ac:dyDescent="0.2">
      <c r="A8" s="261">
        <v>1</v>
      </c>
      <c r="B8" s="262"/>
      <c r="C8" s="263"/>
      <c r="D8" s="180">
        <v>2</v>
      </c>
      <c r="E8" s="180"/>
      <c r="F8" s="180">
        <v>3</v>
      </c>
      <c r="G8" s="180">
        <v>4</v>
      </c>
      <c r="H8" s="180">
        <v>5</v>
      </c>
      <c r="I8" s="180">
        <v>6</v>
      </c>
    </row>
    <row r="9" spans="1:12" s="138" customFormat="1" x14ac:dyDescent="0.25">
      <c r="A9" s="260" t="s">
        <v>220</v>
      </c>
      <c r="B9" s="249"/>
      <c r="C9" s="250"/>
      <c r="D9" s="182">
        <v>0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</row>
    <row r="10" spans="1:12" x14ac:dyDescent="0.25">
      <c r="A10" s="246" t="s">
        <v>221</v>
      </c>
      <c r="B10" s="209"/>
      <c r="C10" s="210"/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182">
        <v>0</v>
      </c>
    </row>
    <row r="11" spans="1:12" ht="15" customHeight="1" x14ac:dyDescent="0.25">
      <c r="A11" s="231" t="s">
        <v>222</v>
      </c>
      <c r="B11" s="251"/>
      <c r="C11" s="252"/>
      <c r="D11" s="25"/>
      <c r="E11" s="25"/>
      <c r="F11" s="25"/>
      <c r="G11" s="25"/>
      <c r="H11" s="25"/>
      <c r="I11" s="25"/>
    </row>
    <row r="12" spans="1:12" x14ac:dyDescent="0.25">
      <c r="A12" s="253"/>
      <c r="B12" s="254"/>
      <c r="C12" s="255"/>
      <c r="D12" s="25"/>
      <c r="E12" s="25"/>
      <c r="F12" s="25"/>
      <c r="G12" s="25"/>
      <c r="H12" s="25"/>
      <c r="I12" s="25"/>
    </row>
    <row r="13" spans="1:12" x14ac:dyDescent="0.25">
      <c r="A13" s="256" t="s">
        <v>223</v>
      </c>
      <c r="B13" s="254"/>
      <c r="C13" s="255"/>
      <c r="D13" s="182">
        <v>0</v>
      </c>
      <c r="E13" s="182">
        <v>0</v>
      </c>
      <c r="F13" s="182">
        <v>0</v>
      </c>
      <c r="G13" s="182">
        <v>0</v>
      </c>
      <c r="H13" s="182">
        <v>0</v>
      </c>
      <c r="I13" s="182">
        <v>0</v>
      </c>
    </row>
    <row r="14" spans="1:12" x14ac:dyDescent="0.25">
      <c r="A14" s="257" t="s">
        <v>224</v>
      </c>
      <c r="B14" s="258"/>
      <c r="C14" s="259"/>
      <c r="D14" s="182">
        <v>0</v>
      </c>
      <c r="E14" s="182">
        <v>0</v>
      </c>
      <c r="F14" s="182">
        <v>0</v>
      </c>
      <c r="G14" s="182">
        <v>0</v>
      </c>
      <c r="H14" s="182">
        <v>0</v>
      </c>
      <c r="I14" s="182">
        <v>0</v>
      </c>
    </row>
    <row r="15" spans="1:12" x14ac:dyDescent="0.25">
      <c r="A15" s="243" t="s">
        <v>225</v>
      </c>
      <c r="B15" s="244"/>
      <c r="C15" s="245"/>
      <c r="D15" s="25"/>
      <c r="E15" s="25"/>
      <c r="F15" s="25"/>
      <c r="G15" s="25"/>
      <c r="H15" s="25"/>
      <c r="I15" s="25"/>
    </row>
    <row r="16" spans="1:12" s="26" customFormat="1" x14ac:dyDescent="0.25">
      <c r="A16" s="246" t="s">
        <v>226</v>
      </c>
      <c r="B16" s="247"/>
      <c r="C16" s="248"/>
      <c r="D16" s="182">
        <v>0</v>
      </c>
      <c r="E16" s="182">
        <v>0</v>
      </c>
      <c r="F16" s="182">
        <v>0</v>
      </c>
      <c r="G16" s="182">
        <v>0</v>
      </c>
      <c r="H16" s="182">
        <v>0</v>
      </c>
      <c r="I16" s="182">
        <v>0</v>
      </c>
    </row>
    <row r="17" spans="1:9" x14ac:dyDescent="0.25">
      <c r="A17" s="231" t="s">
        <v>227</v>
      </c>
      <c r="B17" s="249"/>
      <c r="C17" s="250"/>
      <c r="D17" s="25"/>
      <c r="E17" s="25"/>
      <c r="F17" s="25"/>
      <c r="G17" s="25"/>
      <c r="H17" s="25"/>
      <c r="I17" s="25"/>
    </row>
  </sheetData>
  <sheetProtection algorithmName="SHA-512" hashValue="Ks/LdzBslmydq1lmK8fSTC70ociMWgiO0FJK3DsYRmFFQQXdPVWCJ2o6e+WvAoe/CfgwBnARrX1fWg50Fvpgig==" saltValue="7VOoFtf2PJYAhcpyFoU5Ow==" spinCount="100000" sheet="1" objects="1" scenarios="1"/>
  <mergeCells count="14">
    <mergeCell ref="A1:I1"/>
    <mergeCell ref="A3:I3"/>
    <mergeCell ref="A5:I5"/>
    <mergeCell ref="A7:C7"/>
    <mergeCell ref="A9:C9"/>
    <mergeCell ref="A8:C8"/>
    <mergeCell ref="A15:C15"/>
    <mergeCell ref="A16:C16"/>
    <mergeCell ref="A17:C17"/>
    <mergeCell ref="A10:C10"/>
    <mergeCell ref="A11:C11"/>
    <mergeCell ref="A12:C12"/>
    <mergeCell ref="A13:C13"/>
    <mergeCell ref="A14:C14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2"/>
  <sheetViews>
    <sheetView zoomScaleNormal="100" workbookViewId="0">
      <selection activeCell="G16" sqref="G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49.42578125" customWidth="1"/>
    <col min="5" max="7" width="18.7109375" customWidth="1"/>
    <col min="8" max="8" width="9.140625" hidden="1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16" s="46" customFormat="1" ht="42" customHeight="1" x14ac:dyDescent="0.25">
      <c r="A1" s="195" t="s">
        <v>291</v>
      </c>
      <c r="B1" s="219"/>
      <c r="C1" s="219"/>
      <c r="D1" s="219"/>
      <c r="E1" s="219"/>
      <c r="F1" s="219"/>
      <c r="G1" s="219"/>
      <c r="H1" s="167"/>
    </row>
    <row r="2" spans="1:16" s="46" customFormat="1" ht="18" x14ac:dyDescent="0.25">
      <c r="A2" s="49" t="s">
        <v>214</v>
      </c>
      <c r="B2" s="49"/>
      <c r="C2" s="49"/>
      <c r="D2" s="49"/>
      <c r="E2" s="49"/>
      <c r="F2" s="129"/>
      <c r="G2" s="129"/>
      <c r="H2" s="130"/>
    </row>
    <row r="3" spans="1:16" s="46" customFormat="1" ht="18" customHeight="1" x14ac:dyDescent="0.25">
      <c r="A3" s="291" t="s">
        <v>20</v>
      </c>
      <c r="B3" s="292"/>
      <c r="C3" s="292"/>
      <c r="D3" s="292"/>
      <c r="E3" s="292"/>
      <c r="F3" s="292"/>
      <c r="G3" s="292"/>
      <c r="H3" s="130"/>
    </row>
    <row r="4" spans="1:16" s="46" customFormat="1" ht="18" x14ac:dyDescent="0.25">
      <c r="A4" s="49"/>
      <c r="B4" s="49"/>
      <c r="C4" s="49"/>
      <c r="D4" s="49"/>
      <c r="E4" s="49"/>
      <c r="F4" s="48"/>
      <c r="G4" s="48"/>
    </row>
    <row r="5" spans="1:16" s="46" customFormat="1" ht="25.5" x14ac:dyDescent="0.25">
      <c r="A5" s="293" t="s">
        <v>22</v>
      </c>
      <c r="B5" s="294"/>
      <c r="C5" s="295"/>
      <c r="D5" s="47" t="s">
        <v>23</v>
      </c>
      <c r="E5" s="151" t="s">
        <v>265</v>
      </c>
      <c r="F5" s="151" t="s">
        <v>289</v>
      </c>
      <c r="G5" s="151" t="s">
        <v>290</v>
      </c>
    </row>
    <row r="6" spans="1:16" s="179" customFormat="1" ht="11.25" x14ac:dyDescent="0.2">
      <c r="A6" s="299">
        <v>1</v>
      </c>
      <c r="B6" s="262"/>
      <c r="C6" s="263"/>
      <c r="D6" s="177">
        <v>2</v>
      </c>
      <c r="E6" s="178">
        <v>3</v>
      </c>
      <c r="F6" s="178">
        <v>4</v>
      </c>
      <c r="G6" s="178">
        <v>5</v>
      </c>
      <c r="L6" s="179" t="s">
        <v>214</v>
      </c>
    </row>
    <row r="7" spans="1:16" s="43" customFormat="1" x14ac:dyDescent="0.25">
      <c r="A7" s="296"/>
      <c r="B7" s="297"/>
      <c r="C7" s="298"/>
      <c r="D7" s="45" t="s">
        <v>99</v>
      </c>
      <c r="E7" s="44">
        <f>E8+E57+E177+E184+E191+E212+E231</f>
        <v>2874961.5100000002</v>
      </c>
      <c r="F7" s="44">
        <f>F8+F57+F177+F184+F191+F212+F231</f>
        <v>1558208.7199999997</v>
      </c>
      <c r="G7" s="44">
        <f t="shared" ref="G7:G12" si="0">F7/E7*100</f>
        <v>54.199289784578696</v>
      </c>
    </row>
    <row r="8" spans="1:16" s="26" customFormat="1" ht="25.5" x14ac:dyDescent="0.25">
      <c r="A8" s="284" t="s">
        <v>100</v>
      </c>
      <c r="B8" s="285"/>
      <c r="C8" s="286"/>
      <c r="D8" s="35" t="s">
        <v>101</v>
      </c>
      <c r="E8" s="40">
        <f t="shared" ref="E8:F8" si="1">E9+E42+E51</f>
        <v>99773</v>
      </c>
      <c r="F8" s="40">
        <f t="shared" si="1"/>
        <v>85804.44</v>
      </c>
      <c r="G8" s="40">
        <f t="shared" si="0"/>
        <v>85.999659226444024</v>
      </c>
    </row>
    <row r="9" spans="1:16" s="26" customFormat="1" x14ac:dyDescent="0.25">
      <c r="A9" s="278" t="s">
        <v>102</v>
      </c>
      <c r="B9" s="279"/>
      <c r="C9" s="280"/>
      <c r="D9" s="33" t="s">
        <v>11</v>
      </c>
      <c r="E9" s="39">
        <f t="shared" ref="E9:F10" si="2">E10</f>
        <v>89221</v>
      </c>
      <c r="F9" s="39">
        <f t="shared" si="2"/>
        <v>77352.540000000008</v>
      </c>
      <c r="G9" s="39">
        <f t="shared" si="0"/>
        <v>86.697683280841957</v>
      </c>
      <c r="H9" s="26" t="s">
        <v>228</v>
      </c>
    </row>
    <row r="10" spans="1:16" s="26" customFormat="1" x14ac:dyDescent="0.25">
      <c r="A10" s="281" t="s">
        <v>103</v>
      </c>
      <c r="B10" s="282"/>
      <c r="C10" s="283"/>
      <c r="D10" s="34" t="s">
        <v>104</v>
      </c>
      <c r="E10" s="38">
        <f t="shared" si="2"/>
        <v>89221</v>
      </c>
      <c r="F10" s="38">
        <f t="shared" si="2"/>
        <v>77352.540000000008</v>
      </c>
      <c r="G10" s="38">
        <f t="shared" si="0"/>
        <v>86.697683280841957</v>
      </c>
    </row>
    <row r="11" spans="1:16" s="26" customFormat="1" x14ac:dyDescent="0.25">
      <c r="A11" s="260">
        <v>3</v>
      </c>
      <c r="B11" s="270"/>
      <c r="C11" s="271"/>
      <c r="D11" s="32" t="s">
        <v>12</v>
      </c>
      <c r="E11" s="23">
        <v>89221</v>
      </c>
      <c r="F11" s="23">
        <f t="shared" ref="F11" si="3">F12+F36+F39</f>
        <v>77352.540000000008</v>
      </c>
      <c r="G11" s="23">
        <f t="shared" si="0"/>
        <v>86.697683280841957</v>
      </c>
    </row>
    <row r="12" spans="1:16" s="26" customFormat="1" x14ac:dyDescent="0.25">
      <c r="A12" s="264">
        <v>32</v>
      </c>
      <c r="B12" s="265"/>
      <c r="C12" s="266"/>
      <c r="D12" s="32" t="s">
        <v>24</v>
      </c>
      <c r="E12" s="23">
        <v>88071</v>
      </c>
      <c r="F12" s="23">
        <f t="shared" ref="F12" si="4">SUM(F13+F17+F22+F30)</f>
        <v>76526.310000000012</v>
      </c>
      <c r="G12" s="23">
        <f t="shared" si="0"/>
        <v>86.891610178151737</v>
      </c>
      <c r="P12" s="26" t="s">
        <v>214</v>
      </c>
    </row>
    <row r="13" spans="1:16" s="26" customFormat="1" x14ac:dyDescent="0.25">
      <c r="A13" s="264">
        <v>321</v>
      </c>
      <c r="B13" s="265"/>
      <c r="C13" s="266"/>
      <c r="D13" s="32" t="s">
        <v>56</v>
      </c>
      <c r="E13" s="23"/>
      <c r="F13" s="23">
        <f t="shared" ref="F13" si="5">F14+F15+F16</f>
        <v>7167.28</v>
      </c>
      <c r="G13" s="23"/>
    </row>
    <row r="14" spans="1:16" x14ac:dyDescent="0.25">
      <c r="A14" s="267">
        <v>3211</v>
      </c>
      <c r="B14" s="268"/>
      <c r="C14" s="269"/>
      <c r="D14" s="36" t="s">
        <v>66</v>
      </c>
      <c r="E14" s="42"/>
      <c r="F14" s="42">
        <v>6129.78</v>
      </c>
      <c r="G14" s="42"/>
    </row>
    <row r="15" spans="1:16" x14ac:dyDescent="0.25">
      <c r="A15" s="267">
        <v>3213</v>
      </c>
      <c r="B15" s="268"/>
      <c r="C15" s="269"/>
      <c r="D15" s="36" t="s">
        <v>105</v>
      </c>
      <c r="E15" s="42"/>
      <c r="F15" s="42">
        <v>1037.5</v>
      </c>
      <c r="G15" s="42"/>
    </row>
    <row r="16" spans="1:16" x14ac:dyDescent="0.25">
      <c r="A16" s="267">
        <v>3214</v>
      </c>
      <c r="B16" s="268"/>
      <c r="C16" s="269"/>
      <c r="D16" s="36" t="s">
        <v>68</v>
      </c>
      <c r="E16" s="42"/>
      <c r="F16" s="42">
        <v>0</v>
      </c>
      <c r="G16" s="42"/>
      <c r="H16" s="42">
        <v>0</v>
      </c>
    </row>
    <row r="17" spans="1:12" s="26" customFormat="1" x14ac:dyDescent="0.25">
      <c r="A17" s="264">
        <v>322</v>
      </c>
      <c r="B17" s="265"/>
      <c r="C17" s="266"/>
      <c r="D17" s="32" t="s">
        <v>58</v>
      </c>
      <c r="E17" s="23"/>
      <c r="F17" s="23">
        <f t="shared" ref="F17" si="6">SUM(F18:F21)</f>
        <v>51498.05000000001</v>
      </c>
      <c r="G17" s="23"/>
    </row>
    <row r="18" spans="1:12" ht="25.5" x14ac:dyDescent="0.25">
      <c r="A18" s="267">
        <v>3221</v>
      </c>
      <c r="B18" s="268"/>
      <c r="C18" s="269"/>
      <c r="D18" s="36" t="s">
        <v>106</v>
      </c>
      <c r="E18" s="122"/>
      <c r="F18" s="122">
        <v>3791.69</v>
      </c>
      <c r="G18" s="122"/>
    </row>
    <row r="19" spans="1:12" x14ac:dyDescent="0.25">
      <c r="A19" s="267">
        <v>3223</v>
      </c>
      <c r="B19" s="268"/>
      <c r="C19" s="269"/>
      <c r="D19" s="36" t="s">
        <v>81</v>
      </c>
      <c r="E19" s="42"/>
      <c r="F19" s="42">
        <v>47167.41</v>
      </c>
      <c r="G19" s="42"/>
    </row>
    <row r="20" spans="1:12" x14ac:dyDescent="0.25">
      <c r="A20" s="267">
        <v>3225</v>
      </c>
      <c r="B20" s="268"/>
      <c r="C20" s="269"/>
      <c r="D20" s="36" t="s">
        <v>107</v>
      </c>
      <c r="E20" s="42"/>
      <c r="F20" s="42">
        <v>46.55</v>
      </c>
      <c r="G20" s="42"/>
    </row>
    <row r="21" spans="1:12" x14ac:dyDescent="0.25">
      <c r="A21" s="267">
        <v>3227</v>
      </c>
      <c r="B21" s="268"/>
      <c r="C21" s="269"/>
      <c r="D21" s="36" t="s">
        <v>108</v>
      </c>
      <c r="E21" s="42"/>
      <c r="F21" s="42">
        <v>492.4</v>
      </c>
      <c r="G21" s="42"/>
    </row>
    <row r="22" spans="1:12" s="26" customFormat="1" x14ac:dyDescent="0.25">
      <c r="A22" s="264">
        <v>323</v>
      </c>
      <c r="B22" s="265"/>
      <c r="C22" s="266"/>
      <c r="D22" s="32" t="s">
        <v>71</v>
      </c>
      <c r="E22" s="23"/>
      <c r="F22" s="23">
        <f t="shared" ref="F22" si="7">SUM(F23:F29)</f>
        <v>13928.279999999999</v>
      </c>
      <c r="G22" s="23"/>
      <c r="K22"/>
      <c r="L22"/>
    </row>
    <row r="23" spans="1:12" x14ac:dyDescent="0.25">
      <c r="A23" s="267">
        <v>3231</v>
      </c>
      <c r="B23" s="268"/>
      <c r="C23" s="269"/>
      <c r="D23" s="36" t="s">
        <v>109</v>
      </c>
      <c r="E23" s="42"/>
      <c r="F23" s="42">
        <v>2059.21</v>
      </c>
      <c r="G23" s="42"/>
    </row>
    <row r="24" spans="1:12" x14ac:dyDescent="0.25">
      <c r="A24" s="267">
        <v>3233</v>
      </c>
      <c r="B24" s="287"/>
      <c r="C24" s="288"/>
      <c r="D24" s="36" t="s">
        <v>210</v>
      </c>
      <c r="E24" s="42"/>
      <c r="F24" s="42">
        <v>0</v>
      </c>
      <c r="G24" s="42"/>
    </row>
    <row r="25" spans="1:12" x14ac:dyDescent="0.25">
      <c r="A25" s="267">
        <v>3234</v>
      </c>
      <c r="B25" s="268"/>
      <c r="C25" s="269"/>
      <c r="D25" s="36" t="s">
        <v>85</v>
      </c>
      <c r="E25" s="42"/>
      <c r="F25" s="42">
        <v>7099.86</v>
      </c>
      <c r="G25" s="42"/>
    </row>
    <row r="26" spans="1:12" x14ac:dyDescent="0.25">
      <c r="A26" s="267">
        <v>3236</v>
      </c>
      <c r="B26" s="268"/>
      <c r="C26" s="269"/>
      <c r="D26" s="36" t="s">
        <v>86</v>
      </c>
      <c r="E26" s="122"/>
      <c r="F26" s="122">
        <v>159.4</v>
      </c>
      <c r="G26" s="122"/>
      <c r="K26" s="26"/>
      <c r="L26" s="26"/>
    </row>
    <row r="27" spans="1:12" x14ac:dyDescent="0.25">
      <c r="A27" s="267">
        <v>3237</v>
      </c>
      <c r="B27" s="268"/>
      <c r="C27" s="269"/>
      <c r="D27" s="36" t="s">
        <v>72</v>
      </c>
      <c r="E27" s="42"/>
      <c r="F27" s="42">
        <v>1719.5</v>
      </c>
      <c r="G27" s="42"/>
      <c r="K27" s="26"/>
      <c r="L27" s="26"/>
    </row>
    <row r="28" spans="1:12" x14ac:dyDescent="0.25">
      <c r="A28" s="267">
        <v>3238</v>
      </c>
      <c r="B28" s="268"/>
      <c r="C28" s="269"/>
      <c r="D28" s="36" t="s">
        <v>88</v>
      </c>
      <c r="E28" s="42"/>
      <c r="F28" s="42">
        <v>2890.31</v>
      </c>
      <c r="G28" s="42"/>
      <c r="H28" s="42"/>
    </row>
    <row r="29" spans="1:12" x14ac:dyDescent="0.25">
      <c r="A29" s="267">
        <v>3239</v>
      </c>
      <c r="B29" s="268"/>
      <c r="C29" s="269"/>
      <c r="D29" s="36" t="s">
        <v>89</v>
      </c>
      <c r="E29" s="42"/>
      <c r="F29" s="42">
        <v>0</v>
      </c>
      <c r="G29" s="42"/>
      <c r="K29" s="103"/>
      <c r="L29" s="26"/>
    </row>
    <row r="30" spans="1:12" s="26" customFormat="1" x14ac:dyDescent="0.25">
      <c r="A30" s="264">
        <v>329</v>
      </c>
      <c r="B30" s="265"/>
      <c r="C30" s="266"/>
      <c r="D30" s="32" t="s">
        <v>61</v>
      </c>
      <c r="E30" s="23"/>
      <c r="F30" s="23">
        <f t="shared" ref="F30" si="8">SUM(F31:F35)</f>
        <v>3932.7</v>
      </c>
      <c r="G30" s="23"/>
    </row>
    <row r="31" spans="1:12" x14ac:dyDescent="0.25">
      <c r="A31" s="267">
        <v>3292</v>
      </c>
      <c r="B31" s="268"/>
      <c r="C31" s="269"/>
      <c r="D31" s="36" t="s">
        <v>110</v>
      </c>
      <c r="E31" s="42"/>
      <c r="F31" s="42">
        <v>3708.7</v>
      </c>
      <c r="G31" s="42"/>
    </row>
    <row r="32" spans="1:12" x14ac:dyDescent="0.25">
      <c r="A32" s="267">
        <v>3293</v>
      </c>
      <c r="B32" s="268"/>
      <c r="C32" s="269"/>
      <c r="D32" s="36" t="s">
        <v>98</v>
      </c>
      <c r="E32" s="42"/>
      <c r="F32" s="42">
        <v>0</v>
      </c>
      <c r="G32" s="42"/>
      <c r="K32" s="26"/>
      <c r="L32" s="26"/>
    </row>
    <row r="33" spans="1:12" x14ac:dyDescent="0.25">
      <c r="A33" s="267">
        <v>3294</v>
      </c>
      <c r="B33" s="268"/>
      <c r="C33" s="269"/>
      <c r="D33" s="36" t="s">
        <v>90</v>
      </c>
      <c r="E33" s="42"/>
      <c r="F33" s="42">
        <v>95</v>
      </c>
      <c r="G33" s="42"/>
      <c r="K33" s="26"/>
      <c r="L33" s="26"/>
    </row>
    <row r="34" spans="1:12" x14ac:dyDescent="0.25">
      <c r="A34" s="267">
        <v>3295</v>
      </c>
      <c r="B34" s="268"/>
      <c r="C34" s="269"/>
      <c r="D34" s="36" t="s">
        <v>60</v>
      </c>
      <c r="E34" s="42"/>
      <c r="F34" s="42">
        <v>0</v>
      </c>
      <c r="G34" s="42"/>
      <c r="K34" s="26"/>
      <c r="L34" s="26"/>
    </row>
    <row r="35" spans="1:12" x14ac:dyDescent="0.25">
      <c r="A35" s="267">
        <v>3299</v>
      </c>
      <c r="B35" s="268"/>
      <c r="C35" s="269"/>
      <c r="D35" s="36" t="s">
        <v>61</v>
      </c>
      <c r="E35" s="42"/>
      <c r="F35" s="42">
        <v>129</v>
      </c>
      <c r="G35" s="42"/>
      <c r="K35" s="26"/>
      <c r="L35" s="26"/>
    </row>
    <row r="36" spans="1:12" s="26" customFormat="1" x14ac:dyDescent="0.25">
      <c r="A36" s="264">
        <v>34</v>
      </c>
      <c r="B36" s="265"/>
      <c r="C36" s="266"/>
      <c r="D36" s="32" t="s">
        <v>63</v>
      </c>
      <c r="E36" s="23">
        <v>1150</v>
      </c>
      <c r="F36" s="23">
        <f t="shared" ref="F36" si="9">SUM(F37)</f>
        <v>826.23</v>
      </c>
      <c r="G36" s="23">
        <f>F36/E36*100</f>
        <v>71.846086956521731</v>
      </c>
    </row>
    <row r="37" spans="1:12" s="26" customFormat="1" x14ac:dyDescent="0.25">
      <c r="A37" s="264">
        <v>343</v>
      </c>
      <c r="B37" s="265"/>
      <c r="C37" s="266"/>
      <c r="D37" s="32" t="s">
        <v>64</v>
      </c>
      <c r="E37" s="23"/>
      <c r="F37" s="23">
        <f t="shared" ref="F37" si="10">F38</f>
        <v>826.23</v>
      </c>
      <c r="G37" s="23"/>
      <c r="K37"/>
      <c r="L37"/>
    </row>
    <row r="38" spans="1:12" x14ac:dyDescent="0.25">
      <c r="A38" s="267">
        <v>3431</v>
      </c>
      <c r="B38" s="268"/>
      <c r="C38" s="269"/>
      <c r="D38" s="36" t="s">
        <v>91</v>
      </c>
      <c r="E38" s="42"/>
      <c r="F38" s="42">
        <v>826.23</v>
      </c>
      <c r="G38" s="42"/>
      <c r="K38" s="26"/>
      <c r="L38" s="26"/>
    </row>
    <row r="39" spans="1:12" s="26" customFormat="1" ht="25.5" x14ac:dyDescent="0.25">
      <c r="A39" s="264">
        <v>37</v>
      </c>
      <c r="B39" s="265"/>
      <c r="C39" s="266"/>
      <c r="D39" s="32" t="s">
        <v>111</v>
      </c>
      <c r="E39" s="23"/>
      <c r="F39" s="23">
        <f t="shared" ref="F39:F40" si="11">F40</f>
        <v>0</v>
      </c>
      <c r="G39" s="23"/>
      <c r="J39" s="103"/>
      <c r="K39"/>
      <c r="L39"/>
    </row>
    <row r="40" spans="1:12" s="26" customFormat="1" ht="25.5" x14ac:dyDescent="0.25">
      <c r="A40" s="264">
        <v>372</v>
      </c>
      <c r="B40" s="265"/>
      <c r="C40" s="266"/>
      <c r="D40" s="32" t="s">
        <v>78</v>
      </c>
      <c r="E40" s="23"/>
      <c r="F40" s="23">
        <f t="shared" si="11"/>
        <v>0</v>
      </c>
      <c r="G40" s="23"/>
      <c r="K40"/>
      <c r="L40"/>
    </row>
    <row r="41" spans="1:12" x14ac:dyDescent="0.25">
      <c r="A41" s="267">
        <v>3722</v>
      </c>
      <c r="B41" s="268"/>
      <c r="C41" s="269"/>
      <c r="D41" s="36" t="s">
        <v>80</v>
      </c>
      <c r="E41" s="42"/>
      <c r="F41" s="42">
        <v>0</v>
      </c>
      <c r="G41" s="42"/>
      <c r="K41" s="26"/>
      <c r="L41" s="26"/>
    </row>
    <row r="42" spans="1:12" s="26" customFormat="1" ht="25.5" x14ac:dyDescent="0.25">
      <c r="A42" s="278" t="s">
        <v>112</v>
      </c>
      <c r="B42" s="279"/>
      <c r="C42" s="280"/>
      <c r="D42" s="33" t="s">
        <v>113</v>
      </c>
      <c r="E42" s="39">
        <f t="shared" ref="E42:F44" si="12">E43</f>
        <v>10552</v>
      </c>
      <c r="F42" s="39">
        <f t="shared" si="12"/>
        <v>8451.9</v>
      </c>
      <c r="G42" s="39">
        <f>F42/E42*100</f>
        <v>80.097611827141762</v>
      </c>
      <c r="H42" s="26" t="s">
        <v>228</v>
      </c>
    </row>
    <row r="43" spans="1:12" s="26" customFormat="1" x14ac:dyDescent="0.25">
      <c r="A43" s="281" t="s">
        <v>103</v>
      </c>
      <c r="B43" s="282"/>
      <c r="C43" s="283"/>
      <c r="D43" s="34" t="s">
        <v>104</v>
      </c>
      <c r="E43" s="38">
        <f t="shared" si="12"/>
        <v>10552</v>
      </c>
      <c r="F43" s="38">
        <f t="shared" si="12"/>
        <v>8451.9</v>
      </c>
      <c r="G43" s="38">
        <f>F43/E43*100</f>
        <v>80.097611827141762</v>
      </c>
    </row>
    <row r="44" spans="1:12" s="26" customFormat="1" x14ac:dyDescent="0.25">
      <c r="A44" s="260">
        <v>3</v>
      </c>
      <c r="B44" s="270"/>
      <c r="C44" s="271"/>
      <c r="D44" s="32" t="s">
        <v>12</v>
      </c>
      <c r="E44" s="23">
        <f t="shared" si="12"/>
        <v>10552</v>
      </c>
      <c r="F44" s="23">
        <f t="shared" si="12"/>
        <v>8451.9</v>
      </c>
      <c r="G44" s="23">
        <f t="shared" ref="G44:G45" si="13">F44/E44*100</f>
        <v>80.097611827141762</v>
      </c>
    </row>
    <row r="45" spans="1:12" s="26" customFormat="1" x14ac:dyDescent="0.25">
      <c r="A45" s="264">
        <v>32</v>
      </c>
      <c r="B45" s="265"/>
      <c r="C45" s="266"/>
      <c r="D45" s="32" t="s">
        <v>24</v>
      </c>
      <c r="E45" s="23">
        <v>10552</v>
      </c>
      <c r="F45" s="23">
        <f t="shared" ref="F45" si="14">F46+F48</f>
        <v>8451.9</v>
      </c>
      <c r="G45" s="23">
        <f t="shared" si="13"/>
        <v>80.097611827141762</v>
      </c>
    </row>
    <row r="46" spans="1:12" s="26" customFormat="1" x14ac:dyDescent="0.25">
      <c r="A46" s="264">
        <v>322</v>
      </c>
      <c r="B46" s="265"/>
      <c r="C46" s="266"/>
      <c r="D46" s="32" t="s">
        <v>58</v>
      </c>
      <c r="E46" s="23"/>
      <c r="F46" s="23">
        <f t="shared" ref="F46" si="15">F47</f>
        <v>511.87</v>
      </c>
      <c r="G46" s="23"/>
      <c r="K46"/>
      <c r="L46"/>
    </row>
    <row r="47" spans="1:12" x14ac:dyDescent="0.25">
      <c r="A47" s="267">
        <v>3224</v>
      </c>
      <c r="B47" s="268"/>
      <c r="C47" s="269"/>
      <c r="D47" s="36" t="s">
        <v>114</v>
      </c>
      <c r="E47" s="42"/>
      <c r="F47" s="42">
        <v>511.87</v>
      </c>
      <c r="G47" s="42"/>
      <c r="H47" s="42"/>
      <c r="K47" s="26"/>
      <c r="L47" s="26"/>
    </row>
    <row r="48" spans="1:12" s="26" customFormat="1" x14ac:dyDescent="0.25">
      <c r="A48" s="264">
        <v>323</v>
      </c>
      <c r="B48" s="265"/>
      <c r="C48" s="266"/>
      <c r="D48" s="32" t="s">
        <v>71</v>
      </c>
      <c r="E48" s="23"/>
      <c r="F48" s="23">
        <f t="shared" ref="F48" si="16">F49+F50</f>
        <v>7940.03</v>
      </c>
      <c r="G48" s="23"/>
    </row>
    <row r="49" spans="1:12" x14ac:dyDescent="0.25">
      <c r="A49" s="267">
        <v>3232</v>
      </c>
      <c r="B49" s="268"/>
      <c r="C49" s="269"/>
      <c r="D49" s="36" t="s">
        <v>115</v>
      </c>
      <c r="E49" s="42"/>
      <c r="F49" s="42">
        <v>7940.03</v>
      </c>
      <c r="G49" s="42"/>
      <c r="K49" s="26"/>
      <c r="L49" s="26"/>
    </row>
    <row r="50" spans="1:12" x14ac:dyDescent="0.25">
      <c r="A50" s="267">
        <v>3237</v>
      </c>
      <c r="B50" s="268"/>
      <c r="C50" s="269"/>
      <c r="D50" s="36" t="s">
        <v>72</v>
      </c>
      <c r="E50" s="42"/>
      <c r="F50" s="42">
        <v>0</v>
      </c>
      <c r="G50" s="42"/>
      <c r="K50" s="26"/>
      <c r="L50" s="26"/>
    </row>
    <row r="51" spans="1:12" s="26" customFormat="1" x14ac:dyDescent="0.25">
      <c r="A51" s="278" t="s">
        <v>116</v>
      </c>
      <c r="B51" s="279"/>
      <c r="C51" s="280"/>
      <c r="D51" s="33" t="s">
        <v>117</v>
      </c>
      <c r="E51" s="39">
        <f t="shared" ref="E51:F55" si="17">E52</f>
        <v>0</v>
      </c>
      <c r="F51" s="39">
        <f t="shared" si="17"/>
        <v>0</v>
      </c>
      <c r="G51" s="39" t="s">
        <v>297</v>
      </c>
      <c r="H51" s="26" t="s">
        <v>228</v>
      </c>
    </row>
    <row r="52" spans="1:12" s="26" customFormat="1" x14ac:dyDescent="0.25">
      <c r="A52" s="281" t="s">
        <v>103</v>
      </c>
      <c r="B52" s="282"/>
      <c r="C52" s="283"/>
      <c r="D52" s="34" t="s">
        <v>104</v>
      </c>
      <c r="E52" s="38">
        <f t="shared" si="17"/>
        <v>0</v>
      </c>
      <c r="F52" s="38">
        <f t="shared" si="17"/>
        <v>0</v>
      </c>
      <c r="G52" s="38" t="s">
        <v>297</v>
      </c>
    </row>
    <row r="53" spans="1:12" s="26" customFormat="1" x14ac:dyDescent="0.25">
      <c r="A53" s="260">
        <v>3</v>
      </c>
      <c r="B53" s="270"/>
      <c r="C53" s="271"/>
      <c r="D53" s="32" t="s">
        <v>12</v>
      </c>
      <c r="E53" s="23">
        <f t="shared" si="17"/>
        <v>0</v>
      </c>
      <c r="F53" s="23">
        <f t="shared" si="17"/>
        <v>0</v>
      </c>
      <c r="G53" s="23" t="s">
        <v>297</v>
      </c>
      <c r="K53"/>
      <c r="L53"/>
    </row>
    <row r="54" spans="1:12" s="26" customFormat="1" x14ac:dyDescent="0.25">
      <c r="A54" s="264">
        <v>32</v>
      </c>
      <c r="B54" s="265"/>
      <c r="C54" s="266"/>
      <c r="D54" s="32" t="s">
        <v>24</v>
      </c>
      <c r="E54" s="23">
        <f t="shared" si="17"/>
        <v>0</v>
      </c>
      <c r="F54" s="23">
        <f t="shared" si="17"/>
        <v>0</v>
      </c>
      <c r="G54" s="23" t="s">
        <v>297</v>
      </c>
    </row>
    <row r="55" spans="1:12" s="26" customFormat="1" x14ac:dyDescent="0.25">
      <c r="A55" s="264">
        <v>322</v>
      </c>
      <c r="B55" s="265"/>
      <c r="C55" s="266"/>
      <c r="D55" s="32" t="s">
        <v>58</v>
      </c>
      <c r="E55" s="23"/>
      <c r="F55" s="23">
        <f t="shared" si="17"/>
        <v>0</v>
      </c>
      <c r="G55" s="23"/>
      <c r="K55"/>
      <c r="L55"/>
    </row>
    <row r="56" spans="1:12" x14ac:dyDescent="0.25">
      <c r="A56" s="267">
        <v>3223</v>
      </c>
      <c r="B56" s="268"/>
      <c r="C56" s="269"/>
      <c r="D56" s="36" t="s">
        <v>81</v>
      </c>
      <c r="E56" s="42"/>
      <c r="F56" s="42">
        <v>0</v>
      </c>
      <c r="G56" s="41"/>
      <c r="K56" s="104"/>
      <c r="L56" s="104"/>
    </row>
    <row r="57" spans="1:12" s="26" customFormat="1" x14ac:dyDescent="0.25">
      <c r="A57" s="284" t="s">
        <v>100</v>
      </c>
      <c r="B57" s="285"/>
      <c r="C57" s="286"/>
      <c r="D57" s="35" t="s">
        <v>118</v>
      </c>
      <c r="E57" s="40">
        <f>E58+E64+E75+E85+E91+E97+E103+E109+E115+E121+E135+E149+E163</f>
        <v>68864</v>
      </c>
      <c r="F57" s="40">
        <f>F58+F64+F75+F85+F91+F97+F103+F109+F115+F121+F135+F149+F163</f>
        <v>60402.17</v>
      </c>
      <c r="G57" s="40">
        <f>F57/E57*100</f>
        <v>87.712258945167292</v>
      </c>
    </row>
    <row r="58" spans="1:12" s="26" customFormat="1" x14ac:dyDescent="0.25">
      <c r="A58" s="278" t="s">
        <v>102</v>
      </c>
      <c r="B58" s="279"/>
      <c r="C58" s="280"/>
      <c r="D58" s="33" t="s">
        <v>119</v>
      </c>
      <c r="E58" s="39">
        <f t="shared" ref="E58:F62" si="18">E59</f>
        <v>0</v>
      </c>
      <c r="F58" s="39">
        <f t="shared" si="18"/>
        <v>0</v>
      </c>
      <c r="G58" s="39" t="s">
        <v>297</v>
      </c>
      <c r="K58"/>
      <c r="L58"/>
    </row>
    <row r="59" spans="1:12" s="26" customFormat="1" x14ac:dyDescent="0.25">
      <c r="A59" s="281" t="s">
        <v>103</v>
      </c>
      <c r="B59" s="282"/>
      <c r="C59" s="283"/>
      <c r="D59" s="34" t="s">
        <v>104</v>
      </c>
      <c r="E59" s="38">
        <f t="shared" si="18"/>
        <v>0</v>
      </c>
      <c r="F59" s="38">
        <f t="shared" si="18"/>
        <v>0</v>
      </c>
      <c r="G59" s="38" t="s">
        <v>297</v>
      </c>
      <c r="K59"/>
      <c r="L59"/>
    </row>
    <row r="60" spans="1:12" s="26" customFormat="1" x14ac:dyDescent="0.25">
      <c r="A60" s="260">
        <v>3</v>
      </c>
      <c r="B60" s="270"/>
      <c r="C60" s="271"/>
      <c r="D60" s="32" t="s">
        <v>12</v>
      </c>
      <c r="E60" s="23">
        <f t="shared" si="18"/>
        <v>0</v>
      </c>
      <c r="F60" s="23">
        <f t="shared" si="18"/>
        <v>0</v>
      </c>
      <c r="G60" s="23" t="s">
        <v>297</v>
      </c>
      <c r="K60"/>
      <c r="L60"/>
    </row>
    <row r="61" spans="1:12" s="26" customFormat="1" x14ac:dyDescent="0.25">
      <c r="A61" s="264">
        <v>32</v>
      </c>
      <c r="B61" s="265"/>
      <c r="C61" s="266"/>
      <c r="D61" s="32" t="s">
        <v>24</v>
      </c>
      <c r="E61" s="23">
        <f t="shared" si="18"/>
        <v>0</v>
      </c>
      <c r="F61" s="23">
        <f t="shared" si="18"/>
        <v>0</v>
      </c>
      <c r="G61" s="23" t="s">
        <v>297</v>
      </c>
      <c r="K61"/>
      <c r="L61"/>
    </row>
    <row r="62" spans="1:12" s="26" customFormat="1" x14ac:dyDescent="0.25">
      <c r="A62" s="264">
        <v>323</v>
      </c>
      <c r="B62" s="265"/>
      <c r="C62" s="266"/>
      <c r="D62" s="32" t="s">
        <v>71</v>
      </c>
      <c r="E62" s="23"/>
      <c r="F62" s="23">
        <f t="shared" si="18"/>
        <v>0</v>
      </c>
      <c r="G62" s="23"/>
      <c r="K62"/>
      <c r="L62"/>
    </row>
    <row r="63" spans="1:12" x14ac:dyDescent="0.25">
      <c r="A63" s="267">
        <v>3237</v>
      </c>
      <c r="B63" s="268"/>
      <c r="C63" s="269"/>
      <c r="D63" s="36" t="s">
        <v>72</v>
      </c>
      <c r="E63" s="42"/>
      <c r="F63" s="42">
        <v>0</v>
      </c>
      <c r="G63" s="41"/>
    </row>
    <row r="64" spans="1:12" s="26" customFormat="1" ht="26.25" customHeight="1" x14ac:dyDescent="0.25">
      <c r="A64" s="278" t="s">
        <v>120</v>
      </c>
      <c r="B64" s="279"/>
      <c r="C64" s="280"/>
      <c r="D64" s="33" t="s">
        <v>121</v>
      </c>
      <c r="E64" s="39">
        <f t="shared" ref="E64:F66" si="19">E65</f>
        <v>333</v>
      </c>
      <c r="F64" s="39">
        <f t="shared" si="19"/>
        <v>0</v>
      </c>
      <c r="G64" s="39">
        <f>F64/E64*100</f>
        <v>0</v>
      </c>
      <c r="H64" s="26" t="s">
        <v>230</v>
      </c>
      <c r="K64" s="103"/>
      <c r="L64" s="103"/>
    </row>
    <row r="65" spans="1:8" s="26" customFormat="1" x14ac:dyDescent="0.25">
      <c r="A65" s="281" t="s">
        <v>103</v>
      </c>
      <c r="B65" s="282"/>
      <c r="C65" s="283"/>
      <c r="D65" s="34" t="s">
        <v>104</v>
      </c>
      <c r="E65" s="38">
        <f t="shared" si="19"/>
        <v>333</v>
      </c>
      <c r="F65" s="38">
        <f t="shared" si="19"/>
        <v>0</v>
      </c>
      <c r="G65" s="38">
        <f>F65/E65*100</f>
        <v>0</v>
      </c>
    </row>
    <row r="66" spans="1:8" s="26" customFormat="1" x14ac:dyDescent="0.25">
      <c r="A66" s="260">
        <v>3</v>
      </c>
      <c r="B66" s="270"/>
      <c r="C66" s="271"/>
      <c r="D66" s="32" t="s">
        <v>12</v>
      </c>
      <c r="E66" s="23">
        <f t="shared" si="19"/>
        <v>333</v>
      </c>
      <c r="F66" s="23">
        <f t="shared" si="19"/>
        <v>0</v>
      </c>
      <c r="G66" s="23">
        <f t="shared" ref="G66:G67" si="20">F66/E66*100</f>
        <v>0</v>
      </c>
    </row>
    <row r="67" spans="1:8" s="26" customFormat="1" x14ac:dyDescent="0.25">
      <c r="A67" s="264">
        <v>32</v>
      </c>
      <c r="B67" s="265"/>
      <c r="C67" s="266"/>
      <c r="D67" s="32" t="s">
        <v>24</v>
      </c>
      <c r="E67" s="23">
        <v>333</v>
      </c>
      <c r="F67" s="23">
        <f t="shared" ref="F67" si="21">F68+F71+F73</f>
        <v>0</v>
      </c>
      <c r="G67" s="23">
        <f t="shared" si="20"/>
        <v>0</v>
      </c>
    </row>
    <row r="68" spans="1:8" s="26" customFormat="1" x14ac:dyDescent="0.25">
      <c r="A68" s="264">
        <v>321</v>
      </c>
      <c r="B68" s="265"/>
      <c r="C68" s="266"/>
      <c r="D68" s="32" t="s">
        <v>56</v>
      </c>
      <c r="E68" s="23"/>
      <c r="F68" s="23">
        <f t="shared" ref="F68" si="22">F69+F70</f>
        <v>0</v>
      </c>
      <c r="G68" s="23"/>
    </row>
    <row r="69" spans="1:8" x14ac:dyDescent="0.25">
      <c r="A69" s="267">
        <v>3211</v>
      </c>
      <c r="B69" s="268"/>
      <c r="C69" s="269"/>
      <c r="D69" s="36" t="s">
        <v>66</v>
      </c>
      <c r="E69" s="42"/>
      <c r="F69" s="42">
        <v>0</v>
      </c>
      <c r="G69" s="42"/>
    </row>
    <row r="70" spans="1:8" x14ac:dyDescent="0.25">
      <c r="A70" s="267">
        <v>3213</v>
      </c>
      <c r="B70" s="268"/>
      <c r="C70" s="269"/>
      <c r="D70" s="36" t="s">
        <v>105</v>
      </c>
      <c r="E70" s="42"/>
      <c r="F70" s="42">
        <v>0</v>
      </c>
      <c r="G70" s="41"/>
    </row>
    <row r="71" spans="1:8" s="26" customFormat="1" x14ac:dyDescent="0.25">
      <c r="A71" s="264">
        <v>323</v>
      </c>
      <c r="B71" s="265"/>
      <c r="C71" s="266"/>
      <c r="D71" s="32" t="s">
        <v>71</v>
      </c>
      <c r="E71" s="23"/>
      <c r="F71" s="23">
        <f t="shared" ref="F71" si="23">F72</f>
        <v>0</v>
      </c>
      <c r="G71" s="23"/>
    </row>
    <row r="72" spans="1:8" x14ac:dyDescent="0.25">
      <c r="A72" s="267">
        <v>3237</v>
      </c>
      <c r="B72" s="268"/>
      <c r="C72" s="269"/>
      <c r="D72" s="36" t="s">
        <v>72</v>
      </c>
      <c r="E72" s="42"/>
      <c r="F72" s="42">
        <v>0</v>
      </c>
      <c r="G72" s="42"/>
    </row>
    <row r="73" spans="1:8" s="26" customFormat="1" x14ac:dyDescent="0.25">
      <c r="A73" s="264">
        <v>329</v>
      </c>
      <c r="B73" s="265"/>
      <c r="C73" s="266"/>
      <c r="D73" s="32" t="s">
        <v>61</v>
      </c>
      <c r="E73" s="23"/>
      <c r="F73" s="23">
        <f t="shared" ref="F73" si="24">F74</f>
        <v>0</v>
      </c>
      <c r="G73" s="23"/>
    </row>
    <row r="74" spans="1:8" x14ac:dyDescent="0.25">
      <c r="A74" s="267">
        <v>3299</v>
      </c>
      <c r="B74" s="268"/>
      <c r="C74" s="269"/>
      <c r="D74" s="36" t="s">
        <v>61</v>
      </c>
      <c r="E74" s="42"/>
      <c r="F74" s="42">
        <v>0</v>
      </c>
      <c r="G74" s="42"/>
    </row>
    <row r="75" spans="1:8" s="26" customFormat="1" x14ac:dyDescent="0.25">
      <c r="A75" s="278" t="s">
        <v>122</v>
      </c>
      <c r="B75" s="279"/>
      <c r="C75" s="280"/>
      <c r="D75" s="33" t="s">
        <v>123</v>
      </c>
      <c r="E75" s="39">
        <f t="shared" ref="E75:F78" si="25">E76</f>
        <v>0</v>
      </c>
      <c r="F75" s="39">
        <f t="shared" si="25"/>
        <v>4679.7700000000004</v>
      </c>
      <c r="G75" s="39" t="s">
        <v>297</v>
      </c>
      <c r="H75" s="26" t="s">
        <v>229</v>
      </c>
    </row>
    <row r="76" spans="1:8" s="26" customFormat="1" x14ac:dyDescent="0.25">
      <c r="A76" s="281" t="s">
        <v>103</v>
      </c>
      <c r="B76" s="282"/>
      <c r="C76" s="283"/>
      <c r="D76" s="34" t="s">
        <v>104</v>
      </c>
      <c r="E76" s="38">
        <f t="shared" si="25"/>
        <v>0</v>
      </c>
      <c r="F76" s="38">
        <f t="shared" si="25"/>
        <v>4679.7700000000004</v>
      </c>
      <c r="G76" s="38" t="s">
        <v>297</v>
      </c>
    </row>
    <row r="77" spans="1:8" s="26" customFormat="1" x14ac:dyDescent="0.25">
      <c r="A77" s="260">
        <v>3</v>
      </c>
      <c r="B77" s="270"/>
      <c r="C77" s="271"/>
      <c r="D77" s="32" t="s">
        <v>12</v>
      </c>
      <c r="E77" s="23">
        <f t="shared" si="25"/>
        <v>0</v>
      </c>
      <c r="F77" s="23">
        <f>F78+F82</f>
        <v>4679.7700000000004</v>
      </c>
      <c r="G77" s="23" t="s">
        <v>297</v>
      </c>
    </row>
    <row r="78" spans="1:8" s="26" customFormat="1" x14ac:dyDescent="0.25">
      <c r="A78" s="264">
        <v>32</v>
      </c>
      <c r="B78" s="265"/>
      <c r="C78" s="266"/>
      <c r="D78" s="32" t="s">
        <v>24</v>
      </c>
      <c r="E78" s="23">
        <f t="shared" si="25"/>
        <v>0</v>
      </c>
      <c r="F78" s="23">
        <f t="shared" si="25"/>
        <v>3465.34</v>
      </c>
      <c r="G78" s="23" t="s">
        <v>297</v>
      </c>
    </row>
    <row r="79" spans="1:8" s="26" customFormat="1" x14ac:dyDescent="0.25">
      <c r="A79" s="264">
        <v>329</v>
      </c>
      <c r="B79" s="265"/>
      <c r="C79" s="266"/>
      <c r="D79" s="32" t="s">
        <v>61</v>
      </c>
      <c r="E79" s="23"/>
      <c r="F79" s="23">
        <f t="shared" ref="F79" si="26">SUM(F80:F81)</f>
        <v>3465.34</v>
      </c>
      <c r="G79" s="23"/>
    </row>
    <row r="80" spans="1:8" ht="25.5" x14ac:dyDescent="0.25">
      <c r="A80" s="267">
        <v>3291</v>
      </c>
      <c r="B80" s="268"/>
      <c r="C80" s="269"/>
      <c r="D80" s="36" t="s">
        <v>124</v>
      </c>
      <c r="E80" s="42"/>
      <c r="F80" s="42">
        <v>1289.9000000000001</v>
      </c>
      <c r="G80" s="42"/>
    </row>
    <row r="81" spans="1:8" x14ac:dyDescent="0.25">
      <c r="A81" s="267">
        <v>3299</v>
      </c>
      <c r="B81" s="268"/>
      <c r="C81" s="269"/>
      <c r="D81" s="36" t="s">
        <v>61</v>
      </c>
      <c r="E81" s="42"/>
      <c r="F81" s="42">
        <v>2175.44</v>
      </c>
      <c r="G81" s="42"/>
    </row>
    <row r="82" spans="1:8" s="26" customFormat="1" ht="25.5" x14ac:dyDescent="0.25">
      <c r="A82" s="264">
        <v>36</v>
      </c>
      <c r="B82" s="265">
        <v>36</v>
      </c>
      <c r="C82" s="266">
        <v>36</v>
      </c>
      <c r="D82" s="79" t="s">
        <v>302</v>
      </c>
      <c r="E82" s="23">
        <f t="shared" ref="E82:F82" si="27">E83</f>
        <v>0</v>
      </c>
      <c r="F82" s="23">
        <f t="shared" si="27"/>
        <v>1214.43</v>
      </c>
      <c r="G82" s="23" t="s">
        <v>297</v>
      </c>
    </row>
    <row r="83" spans="1:8" s="26" customFormat="1" ht="25.5" x14ac:dyDescent="0.25">
      <c r="A83" s="264">
        <v>369</v>
      </c>
      <c r="B83" s="265">
        <v>369</v>
      </c>
      <c r="C83" s="266">
        <v>369</v>
      </c>
      <c r="D83" s="69" t="s">
        <v>300</v>
      </c>
      <c r="E83" s="23"/>
      <c r="F83" s="23">
        <f>F84</f>
        <v>1214.43</v>
      </c>
      <c r="G83" s="23"/>
    </row>
    <row r="84" spans="1:8" ht="25.5" x14ac:dyDescent="0.25">
      <c r="A84" s="267">
        <v>3691</v>
      </c>
      <c r="B84" s="268">
        <v>3691</v>
      </c>
      <c r="C84" s="269">
        <v>3691</v>
      </c>
      <c r="D84" s="78" t="s">
        <v>301</v>
      </c>
      <c r="E84" s="42"/>
      <c r="F84" s="42">
        <v>1214.43</v>
      </c>
      <c r="G84" s="42"/>
    </row>
    <row r="85" spans="1:8" s="26" customFormat="1" x14ac:dyDescent="0.25">
      <c r="A85" s="278" t="s">
        <v>262</v>
      </c>
      <c r="B85" s="279"/>
      <c r="C85" s="280"/>
      <c r="D85" s="168" t="s">
        <v>296</v>
      </c>
      <c r="E85" s="39">
        <f t="shared" ref="E85:F88" si="28">E86</f>
        <v>0</v>
      </c>
      <c r="F85" s="39">
        <f t="shared" si="28"/>
        <v>6000</v>
      </c>
      <c r="G85" s="39" t="s">
        <v>297</v>
      </c>
      <c r="H85" s="26" t="s">
        <v>229</v>
      </c>
    </row>
    <row r="86" spans="1:8" s="26" customFormat="1" x14ac:dyDescent="0.25">
      <c r="A86" s="281" t="s">
        <v>103</v>
      </c>
      <c r="B86" s="282"/>
      <c r="C86" s="283"/>
      <c r="D86" s="169" t="s">
        <v>104</v>
      </c>
      <c r="E86" s="38">
        <f t="shared" si="28"/>
        <v>0</v>
      </c>
      <c r="F86" s="38">
        <f t="shared" si="28"/>
        <v>6000</v>
      </c>
      <c r="G86" s="38" t="s">
        <v>297</v>
      </c>
    </row>
    <row r="87" spans="1:8" s="26" customFormat="1" x14ac:dyDescent="0.25">
      <c r="A87" s="260">
        <v>3</v>
      </c>
      <c r="B87" s="270"/>
      <c r="C87" s="271"/>
      <c r="D87" s="170" t="s">
        <v>12</v>
      </c>
      <c r="E87" s="23">
        <f t="shared" si="28"/>
        <v>0</v>
      </c>
      <c r="F87" s="23">
        <f t="shared" si="28"/>
        <v>6000</v>
      </c>
      <c r="G87" s="23" t="s">
        <v>297</v>
      </c>
    </row>
    <row r="88" spans="1:8" s="26" customFormat="1" x14ac:dyDescent="0.25">
      <c r="A88" s="264">
        <v>32</v>
      </c>
      <c r="B88" s="265"/>
      <c r="C88" s="266"/>
      <c r="D88" s="170" t="s">
        <v>24</v>
      </c>
      <c r="E88" s="23">
        <f t="shared" si="28"/>
        <v>0</v>
      </c>
      <c r="F88" s="23">
        <f t="shared" si="28"/>
        <v>6000</v>
      </c>
      <c r="G88" s="23" t="s">
        <v>297</v>
      </c>
    </row>
    <row r="89" spans="1:8" s="26" customFormat="1" x14ac:dyDescent="0.25">
      <c r="A89" s="264">
        <v>329</v>
      </c>
      <c r="B89" s="265"/>
      <c r="C89" s="266"/>
      <c r="D89" s="170" t="s">
        <v>61</v>
      </c>
      <c r="E89" s="23"/>
      <c r="F89" s="23">
        <f>SUM(F90:F90)</f>
        <v>6000</v>
      </c>
      <c r="G89" s="23"/>
    </row>
    <row r="90" spans="1:8" x14ac:dyDescent="0.25">
      <c r="A90" s="267">
        <v>3299</v>
      </c>
      <c r="B90" s="268"/>
      <c r="C90" s="269"/>
      <c r="D90" s="36" t="s">
        <v>61</v>
      </c>
      <c r="E90" s="42"/>
      <c r="F90" s="42">
        <v>6000</v>
      </c>
      <c r="G90" s="42"/>
    </row>
    <row r="91" spans="1:8" s="26" customFormat="1" x14ac:dyDescent="0.25">
      <c r="A91" s="278" t="s">
        <v>125</v>
      </c>
      <c r="B91" s="279"/>
      <c r="C91" s="280"/>
      <c r="D91" s="33" t="s">
        <v>126</v>
      </c>
      <c r="E91" s="39">
        <f t="shared" ref="E91:F95" si="29">E92</f>
        <v>0</v>
      </c>
      <c r="F91" s="39">
        <f t="shared" si="29"/>
        <v>0</v>
      </c>
      <c r="G91" s="39" t="s">
        <v>297</v>
      </c>
    </row>
    <row r="92" spans="1:8" s="26" customFormat="1" x14ac:dyDescent="0.25">
      <c r="A92" s="281" t="s">
        <v>103</v>
      </c>
      <c r="B92" s="282"/>
      <c r="C92" s="283"/>
      <c r="D92" s="34" t="s">
        <v>104</v>
      </c>
      <c r="E92" s="38">
        <f t="shared" si="29"/>
        <v>0</v>
      </c>
      <c r="F92" s="38">
        <f t="shared" si="29"/>
        <v>0</v>
      </c>
      <c r="G92" s="38" t="s">
        <v>297</v>
      </c>
    </row>
    <row r="93" spans="1:8" s="26" customFormat="1" x14ac:dyDescent="0.25">
      <c r="A93" s="260">
        <v>3</v>
      </c>
      <c r="B93" s="270"/>
      <c r="C93" s="271"/>
      <c r="D93" s="32" t="s">
        <v>12</v>
      </c>
      <c r="E93" s="23">
        <f t="shared" si="29"/>
        <v>0</v>
      </c>
      <c r="F93" s="23">
        <f t="shared" si="29"/>
        <v>0</v>
      </c>
      <c r="G93" s="23" t="s">
        <v>297</v>
      </c>
    </row>
    <row r="94" spans="1:8" s="26" customFormat="1" x14ac:dyDescent="0.25">
      <c r="A94" s="264">
        <v>32</v>
      </c>
      <c r="B94" s="265"/>
      <c r="C94" s="266"/>
      <c r="D94" s="32" t="s">
        <v>24</v>
      </c>
      <c r="E94" s="23">
        <f t="shared" si="29"/>
        <v>0</v>
      </c>
      <c r="F94" s="23">
        <f t="shared" si="29"/>
        <v>0</v>
      </c>
      <c r="G94" s="23" t="s">
        <v>297</v>
      </c>
    </row>
    <row r="95" spans="1:8" s="26" customFormat="1" x14ac:dyDescent="0.25">
      <c r="A95" s="264">
        <v>329</v>
      </c>
      <c r="B95" s="265"/>
      <c r="C95" s="266"/>
      <c r="D95" s="32" t="s">
        <v>61</v>
      </c>
      <c r="E95" s="23"/>
      <c r="F95" s="23">
        <f t="shared" si="29"/>
        <v>0</v>
      </c>
      <c r="G95" s="23"/>
    </row>
    <row r="96" spans="1:8" x14ac:dyDescent="0.25">
      <c r="A96" s="267">
        <v>3299</v>
      </c>
      <c r="B96" s="268"/>
      <c r="C96" s="269"/>
      <c r="D96" s="36" t="s">
        <v>61</v>
      </c>
      <c r="E96" s="42"/>
      <c r="F96" s="42">
        <v>0</v>
      </c>
      <c r="G96" s="42"/>
    </row>
    <row r="97" spans="1:8" s="26" customFormat="1" x14ac:dyDescent="0.25">
      <c r="A97" s="278" t="s">
        <v>127</v>
      </c>
      <c r="B97" s="279"/>
      <c r="C97" s="280"/>
      <c r="D97" s="33" t="s">
        <v>128</v>
      </c>
      <c r="E97" s="39">
        <f t="shared" ref="E97:F101" si="30">E98</f>
        <v>0</v>
      </c>
      <c r="F97" s="39">
        <f t="shared" si="30"/>
        <v>0</v>
      </c>
      <c r="G97" s="39" t="s">
        <v>297</v>
      </c>
      <c r="H97" s="26" t="s">
        <v>229</v>
      </c>
    </row>
    <row r="98" spans="1:8" s="26" customFormat="1" x14ac:dyDescent="0.25">
      <c r="A98" s="281" t="s">
        <v>103</v>
      </c>
      <c r="B98" s="282"/>
      <c r="C98" s="283"/>
      <c r="D98" s="34" t="s">
        <v>104</v>
      </c>
      <c r="E98" s="38">
        <f t="shared" si="30"/>
        <v>0</v>
      </c>
      <c r="F98" s="38">
        <f t="shared" si="30"/>
        <v>0</v>
      </c>
      <c r="G98" s="38" t="s">
        <v>297</v>
      </c>
    </row>
    <row r="99" spans="1:8" s="26" customFormat="1" x14ac:dyDescent="0.25">
      <c r="A99" s="260">
        <v>3</v>
      </c>
      <c r="B99" s="270"/>
      <c r="C99" s="271"/>
      <c r="D99" s="32" t="s">
        <v>12</v>
      </c>
      <c r="E99" s="23">
        <f t="shared" si="30"/>
        <v>0</v>
      </c>
      <c r="F99" s="23">
        <f t="shared" si="30"/>
        <v>0</v>
      </c>
      <c r="G99" s="23" t="s">
        <v>297</v>
      </c>
    </row>
    <row r="100" spans="1:8" s="26" customFormat="1" x14ac:dyDescent="0.25">
      <c r="A100" s="264">
        <v>32</v>
      </c>
      <c r="B100" s="265"/>
      <c r="C100" s="266"/>
      <c r="D100" s="32" t="s">
        <v>24</v>
      </c>
      <c r="E100" s="23">
        <f t="shared" si="30"/>
        <v>0</v>
      </c>
      <c r="F100" s="23">
        <f t="shared" si="30"/>
        <v>0</v>
      </c>
      <c r="G100" s="23" t="s">
        <v>297</v>
      </c>
    </row>
    <row r="101" spans="1:8" s="26" customFormat="1" x14ac:dyDescent="0.25">
      <c r="A101" s="264">
        <v>329</v>
      </c>
      <c r="B101" s="265"/>
      <c r="C101" s="266"/>
      <c r="D101" s="32" t="s">
        <v>61</v>
      </c>
      <c r="E101" s="23"/>
      <c r="F101" s="23">
        <f t="shared" si="30"/>
        <v>0</v>
      </c>
      <c r="G101" s="23"/>
    </row>
    <row r="102" spans="1:8" x14ac:dyDescent="0.25">
      <c r="A102" s="267">
        <v>3299</v>
      </c>
      <c r="B102" s="268"/>
      <c r="C102" s="269"/>
      <c r="D102" s="36" t="s">
        <v>61</v>
      </c>
      <c r="E102" s="42"/>
      <c r="F102" s="42">
        <v>0</v>
      </c>
      <c r="G102" s="41"/>
    </row>
    <row r="103" spans="1:8" s="26" customFormat="1" ht="15" customHeight="1" x14ac:dyDescent="0.25">
      <c r="A103" s="278" t="s">
        <v>187</v>
      </c>
      <c r="B103" s="279"/>
      <c r="C103" s="280"/>
      <c r="D103" s="33" t="s">
        <v>168</v>
      </c>
      <c r="E103" s="39">
        <f t="shared" ref="E103:F107" si="31">E104</f>
        <v>0</v>
      </c>
      <c r="F103" s="39">
        <f t="shared" si="31"/>
        <v>0</v>
      </c>
      <c r="G103" s="39" t="s">
        <v>297</v>
      </c>
    </row>
    <row r="104" spans="1:8" s="26" customFormat="1" ht="15" customHeight="1" x14ac:dyDescent="0.25">
      <c r="A104" s="281" t="s">
        <v>103</v>
      </c>
      <c r="B104" s="282"/>
      <c r="C104" s="283"/>
      <c r="D104" s="34" t="s">
        <v>104</v>
      </c>
      <c r="E104" s="38">
        <f t="shared" si="31"/>
        <v>0</v>
      </c>
      <c r="F104" s="38">
        <f t="shared" si="31"/>
        <v>0</v>
      </c>
      <c r="G104" s="38" t="s">
        <v>297</v>
      </c>
    </row>
    <row r="105" spans="1:8" s="26" customFormat="1" ht="15" customHeight="1" x14ac:dyDescent="0.25">
      <c r="A105" s="260">
        <v>3</v>
      </c>
      <c r="B105" s="270"/>
      <c r="C105" s="271"/>
      <c r="D105" s="32" t="s">
        <v>12</v>
      </c>
      <c r="E105" s="23">
        <f t="shared" si="31"/>
        <v>0</v>
      </c>
      <c r="F105" s="23">
        <f t="shared" si="31"/>
        <v>0</v>
      </c>
      <c r="G105" s="23" t="s">
        <v>297</v>
      </c>
    </row>
    <row r="106" spans="1:8" s="26" customFormat="1" ht="15" customHeight="1" x14ac:dyDescent="0.25">
      <c r="A106" s="264">
        <v>32</v>
      </c>
      <c r="B106" s="265"/>
      <c r="C106" s="266"/>
      <c r="D106" s="32" t="s">
        <v>24</v>
      </c>
      <c r="E106" s="23">
        <f t="shared" si="31"/>
        <v>0</v>
      </c>
      <c r="F106" s="23">
        <f t="shared" si="31"/>
        <v>0</v>
      </c>
      <c r="G106" s="23" t="s">
        <v>297</v>
      </c>
    </row>
    <row r="107" spans="1:8" s="26" customFormat="1" ht="25.5" customHeight="1" x14ac:dyDescent="0.25">
      <c r="A107" s="264">
        <v>329</v>
      </c>
      <c r="B107" s="265"/>
      <c r="C107" s="266"/>
      <c r="D107" s="32" t="s">
        <v>61</v>
      </c>
      <c r="E107" s="23"/>
      <c r="F107" s="23">
        <f t="shared" si="31"/>
        <v>0</v>
      </c>
      <c r="G107" s="23"/>
    </row>
    <row r="108" spans="1:8" ht="24" customHeight="1" x14ac:dyDescent="0.25">
      <c r="A108" s="267">
        <v>3299</v>
      </c>
      <c r="B108" s="268"/>
      <c r="C108" s="269"/>
      <c r="D108" s="36" t="s">
        <v>61</v>
      </c>
      <c r="E108" s="42"/>
      <c r="F108" s="42">
        <v>0</v>
      </c>
      <c r="G108" s="41"/>
    </row>
    <row r="109" spans="1:8" s="26" customFormat="1" ht="25.5" x14ac:dyDescent="0.25">
      <c r="A109" s="278" t="s">
        <v>266</v>
      </c>
      <c r="B109" s="279"/>
      <c r="C109" s="280"/>
      <c r="D109" s="150" t="s">
        <v>267</v>
      </c>
      <c r="E109" s="39">
        <f t="shared" ref="E109:F113" si="32">E110</f>
        <v>100</v>
      </c>
      <c r="F109" s="39">
        <f t="shared" si="32"/>
        <v>0</v>
      </c>
      <c r="G109" s="39">
        <f>F109/E109*100</f>
        <v>0</v>
      </c>
    </row>
    <row r="110" spans="1:8" s="26" customFormat="1" x14ac:dyDescent="0.25">
      <c r="A110" s="281" t="s">
        <v>103</v>
      </c>
      <c r="B110" s="282"/>
      <c r="C110" s="283"/>
      <c r="D110" s="148" t="s">
        <v>104</v>
      </c>
      <c r="E110" s="38">
        <f t="shared" si="32"/>
        <v>100</v>
      </c>
      <c r="F110" s="38">
        <f t="shared" si="32"/>
        <v>0</v>
      </c>
      <c r="G110" s="38">
        <f>F110/E110*100</f>
        <v>0</v>
      </c>
    </row>
    <row r="111" spans="1:8" s="26" customFormat="1" x14ac:dyDescent="0.25">
      <c r="A111" s="260">
        <v>3</v>
      </c>
      <c r="B111" s="270"/>
      <c r="C111" s="271"/>
      <c r="D111" s="149" t="s">
        <v>12</v>
      </c>
      <c r="E111" s="23">
        <f t="shared" si="32"/>
        <v>100</v>
      </c>
      <c r="F111" s="23">
        <f t="shared" si="32"/>
        <v>0</v>
      </c>
      <c r="G111" s="23">
        <f t="shared" ref="G111:G112" si="33">F111/E111*100</f>
        <v>0</v>
      </c>
    </row>
    <row r="112" spans="1:8" s="26" customFormat="1" x14ac:dyDescent="0.25">
      <c r="A112" s="264">
        <v>32</v>
      </c>
      <c r="B112" s="265"/>
      <c r="C112" s="266"/>
      <c r="D112" s="149" t="s">
        <v>24</v>
      </c>
      <c r="E112" s="23">
        <v>100</v>
      </c>
      <c r="F112" s="23">
        <f t="shared" si="32"/>
        <v>0</v>
      </c>
      <c r="G112" s="23">
        <f t="shared" si="33"/>
        <v>0</v>
      </c>
    </row>
    <row r="113" spans="1:8" s="26" customFormat="1" x14ac:dyDescent="0.25">
      <c r="A113" s="264">
        <v>323</v>
      </c>
      <c r="B113" s="265"/>
      <c r="C113" s="266"/>
      <c r="D113" s="149" t="s">
        <v>71</v>
      </c>
      <c r="E113" s="23"/>
      <c r="F113" s="23">
        <f t="shared" si="32"/>
        <v>0</v>
      </c>
      <c r="G113" s="23"/>
    </row>
    <row r="114" spans="1:8" x14ac:dyDescent="0.25">
      <c r="A114" s="267">
        <v>3237</v>
      </c>
      <c r="B114" s="268"/>
      <c r="C114" s="269"/>
      <c r="D114" s="36" t="s">
        <v>72</v>
      </c>
      <c r="E114" s="42"/>
      <c r="F114" s="42">
        <v>0</v>
      </c>
      <c r="G114" s="42"/>
      <c r="H114" s="42"/>
    </row>
    <row r="115" spans="1:8" s="26" customFormat="1" x14ac:dyDescent="0.25">
      <c r="A115" s="278" t="s">
        <v>129</v>
      </c>
      <c r="B115" s="279"/>
      <c r="C115" s="280"/>
      <c r="D115" s="33" t="s">
        <v>130</v>
      </c>
      <c r="E115" s="39">
        <f t="shared" ref="E115:F119" si="34">E116</f>
        <v>531</v>
      </c>
      <c r="F115" s="39">
        <f t="shared" si="34"/>
        <v>0</v>
      </c>
      <c r="G115" s="39">
        <f>F115/E115*100</f>
        <v>0</v>
      </c>
      <c r="H115" s="26" t="s">
        <v>229</v>
      </c>
    </row>
    <row r="116" spans="1:8" s="26" customFormat="1" x14ac:dyDescent="0.25">
      <c r="A116" s="281" t="s">
        <v>103</v>
      </c>
      <c r="B116" s="282"/>
      <c r="C116" s="283"/>
      <c r="D116" s="34" t="s">
        <v>104</v>
      </c>
      <c r="E116" s="38">
        <f t="shared" si="34"/>
        <v>531</v>
      </c>
      <c r="F116" s="38">
        <f t="shared" si="34"/>
        <v>0</v>
      </c>
      <c r="G116" s="38">
        <f>F116/E116*100</f>
        <v>0</v>
      </c>
    </row>
    <row r="117" spans="1:8" s="26" customFormat="1" x14ac:dyDescent="0.25">
      <c r="A117" s="260">
        <v>3</v>
      </c>
      <c r="B117" s="270"/>
      <c r="C117" s="271"/>
      <c r="D117" s="32" t="s">
        <v>12</v>
      </c>
      <c r="E117" s="23">
        <f t="shared" si="34"/>
        <v>531</v>
      </c>
      <c r="F117" s="23">
        <f t="shared" si="34"/>
        <v>0</v>
      </c>
      <c r="G117" s="23">
        <f t="shared" ref="G117:G118" si="35">F117/E117*100</f>
        <v>0</v>
      </c>
    </row>
    <row r="118" spans="1:8" s="26" customFormat="1" x14ac:dyDescent="0.25">
      <c r="A118" s="264">
        <v>32</v>
      </c>
      <c r="B118" s="265"/>
      <c r="C118" s="266"/>
      <c r="D118" s="32" t="s">
        <v>24</v>
      </c>
      <c r="E118" s="23">
        <v>531</v>
      </c>
      <c r="F118" s="23">
        <f t="shared" si="34"/>
        <v>0</v>
      </c>
      <c r="G118" s="23">
        <f t="shared" si="35"/>
        <v>0</v>
      </c>
    </row>
    <row r="119" spans="1:8" s="26" customFormat="1" x14ac:dyDescent="0.25">
      <c r="A119" s="264">
        <v>323</v>
      </c>
      <c r="B119" s="265"/>
      <c r="C119" s="266"/>
      <c r="D119" s="113" t="s">
        <v>71</v>
      </c>
      <c r="E119" s="23"/>
      <c r="F119" s="23">
        <f t="shared" si="34"/>
        <v>0</v>
      </c>
      <c r="G119" s="23"/>
    </row>
    <row r="120" spans="1:8" x14ac:dyDescent="0.25">
      <c r="A120" s="267">
        <v>3237</v>
      </c>
      <c r="B120" s="268"/>
      <c r="C120" s="269"/>
      <c r="D120" s="36" t="s">
        <v>72</v>
      </c>
      <c r="E120" s="42"/>
      <c r="F120" s="42">
        <v>0</v>
      </c>
      <c r="G120" s="42"/>
    </row>
    <row r="121" spans="1:8" s="26" customFormat="1" x14ac:dyDescent="0.25">
      <c r="A121" s="278" t="s">
        <v>134</v>
      </c>
      <c r="B121" s="279"/>
      <c r="C121" s="280"/>
      <c r="D121" s="33" t="s">
        <v>135</v>
      </c>
      <c r="E121" s="39">
        <f t="shared" ref="E121:F122" si="36">E122</f>
        <v>0</v>
      </c>
      <c r="F121" s="39">
        <f t="shared" si="36"/>
        <v>0</v>
      </c>
      <c r="G121" s="39" t="s">
        <v>297</v>
      </c>
      <c r="H121" s="26" t="s">
        <v>229</v>
      </c>
    </row>
    <row r="122" spans="1:8" s="26" customFormat="1" x14ac:dyDescent="0.25">
      <c r="A122" s="281" t="s">
        <v>103</v>
      </c>
      <c r="B122" s="282"/>
      <c r="C122" s="283"/>
      <c r="D122" s="34" t="s">
        <v>104</v>
      </c>
      <c r="E122" s="38">
        <f t="shared" si="36"/>
        <v>0</v>
      </c>
      <c r="F122" s="38">
        <f t="shared" si="36"/>
        <v>0</v>
      </c>
      <c r="G122" s="38" t="s">
        <v>297</v>
      </c>
    </row>
    <row r="123" spans="1:8" s="26" customFormat="1" x14ac:dyDescent="0.25">
      <c r="A123" s="260">
        <v>3</v>
      </c>
      <c r="B123" s="270"/>
      <c r="C123" s="271"/>
      <c r="D123" s="32" t="s">
        <v>12</v>
      </c>
      <c r="E123" s="23">
        <f t="shared" ref="E123" si="37">E124+E131</f>
        <v>0</v>
      </c>
      <c r="F123" s="23">
        <f t="shared" ref="F123" si="38">F124+F131</f>
        <v>0</v>
      </c>
      <c r="G123" s="23" t="s">
        <v>297</v>
      </c>
    </row>
    <row r="124" spans="1:8" s="26" customFormat="1" x14ac:dyDescent="0.25">
      <c r="A124" s="264">
        <v>31</v>
      </c>
      <c r="B124" s="265"/>
      <c r="C124" s="266"/>
      <c r="D124" s="32" t="s">
        <v>13</v>
      </c>
      <c r="E124" s="23">
        <f t="shared" ref="E124" si="39">E125+E127+E129</f>
        <v>0</v>
      </c>
      <c r="F124" s="23">
        <f t="shared" ref="F124" si="40">F125+F127+F129</f>
        <v>0</v>
      </c>
      <c r="G124" s="23" t="s">
        <v>297</v>
      </c>
    </row>
    <row r="125" spans="1:8" s="26" customFormat="1" x14ac:dyDescent="0.25">
      <c r="A125" s="264">
        <v>311</v>
      </c>
      <c r="B125" s="265"/>
      <c r="C125" s="266"/>
      <c r="D125" s="32" t="s">
        <v>131</v>
      </c>
      <c r="E125" s="23"/>
      <c r="F125" s="23">
        <f t="shared" ref="F125" si="41">F126</f>
        <v>0</v>
      </c>
      <c r="G125" s="23"/>
    </row>
    <row r="126" spans="1:8" x14ac:dyDescent="0.25">
      <c r="A126" s="267">
        <v>3111</v>
      </c>
      <c r="B126" s="268"/>
      <c r="C126" s="269"/>
      <c r="D126" s="36" t="s">
        <v>52</v>
      </c>
      <c r="E126" s="25"/>
      <c r="F126" s="25">
        <v>0</v>
      </c>
      <c r="G126" s="25"/>
    </row>
    <row r="127" spans="1:8" s="26" customFormat="1" x14ac:dyDescent="0.25">
      <c r="A127" s="264">
        <v>312</v>
      </c>
      <c r="B127" s="265"/>
      <c r="C127" s="266"/>
      <c r="D127" s="32" t="s">
        <v>53</v>
      </c>
      <c r="E127" s="23"/>
      <c r="F127" s="23">
        <f t="shared" ref="F127" si="42">F128</f>
        <v>0</v>
      </c>
      <c r="G127" s="23"/>
    </row>
    <row r="128" spans="1:8" x14ac:dyDescent="0.25">
      <c r="A128" s="267">
        <v>3121</v>
      </c>
      <c r="B128" s="268"/>
      <c r="C128" s="269"/>
      <c r="D128" s="36" t="s">
        <v>53</v>
      </c>
      <c r="E128" s="25"/>
      <c r="F128" s="25">
        <v>0</v>
      </c>
      <c r="G128" s="25"/>
    </row>
    <row r="129" spans="1:8" s="26" customFormat="1" x14ac:dyDescent="0.25">
      <c r="A129" s="264">
        <v>313</v>
      </c>
      <c r="B129" s="265"/>
      <c r="C129" s="266"/>
      <c r="D129" s="32" t="s">
        <v>54</v>
      </c>
      <c r="E129" s="23"/>
      <c r="F129" s="23">
        <f t="shared" ref="F129" si="43">F130</f>
        <v>0</v>
      </c>
      <c r="G129" s="23"/>
    </row>
    <row r="130" spans="1:8" x14ac:dyDescent="0.25">
      <c r="A130" s="267">
        <v>3132</v>
      </c>
      <c r="B130" s="268"/>
      <c r="C130" s="269"/>
      <c r="D130" s="36" t="s">
        <v>55</v>
      </c>
      <c r="E130" s="25"/>
      <c r="F130" s="25">
        <v>0</v>
      </c>
      <c r="G130" s="25"/>
    </row>
    <row r="131" spans="1:8" s="26" customFormat="1" x14ac:dyDescent="0.25">
      <c r="A131" s="264">
        <v>32</v>
      </c>
      <c r="B131" s="265"/>
      <c r="C131" s="266"/>
      <c r="D131" s="32" t="s">
        <v>132</v>
      </c>
      <c r="E131" s="23">
        <f t="shared" ref="E131:F131" si="44">E132</f>
        <v>0</v>
      </c>
      <c r="F131" s="23">
        <f t="shared" si="44"/>
        <v>0</v>
      </c>
      <c r="G131" s="23" t="s">
        <v>297</v>
      </c>
    </row>
    <row r="132" spans="1:8" s="26" customFormat="1" x14ac:dyDescent="0.25">
      <c r="A132" s="264">
        <v>321</v>
      </c>
      <c r="B132" s="265"/>
      <c r="C132" s="266"/>
      <c r="D132" s="32" t="s">
        <v>56</v>
      </c>
      <c r="E132" s="23"/>
      <c r="F132" s="23">
        <f t="shared" ref="F132" si="45">F133+F134</f>
        <v>0</v>
      </c>
      <c r="G132" s="23"/>
    </row>
    <row r="133" spans="1:8" x14ac:dyDescent="0.25">
      <c r="A133" s="267">
        <v>3211</v>
      </c>
      <c r="B133" s="268"/>
      <c r="C133" s="269"/>
      <c r="D133" s="36" t="s">
        <v>66</v>
      </c>
      <c r="E133" s="25"/>
      <c r="F133" s="25">
        <v>0</v>
      </c>
      <c r="G133" s="25"/>
    </row>
    <row r="134" spans="1:8" x14ac:dyDescent="0.25">
      <c r="A134" s="267">
        <v>3212</v>
      </c>
      <c r="B134" s="268"/>
      <c r="C134" s="269"/>
      <c r="D134" s="36" t="s">
        <v>133</v>
      </c>
      <c r="E134" s="25"/>
      <c r="F134" s="25">
        <v>0</v>
      </c>
      <c r="G134" s="25"/>
    </row>
    <row r="135" spans="1:8" s="26" customFormat="1" x14ac:dyDescent="0.25">
      <c r="A135" s="278" t="s">
        <v>208</v>
      </c>
      <c r="B135" s="279"/>
      <c r="C135" s="280"/>
      <c r="D135" s="110" t="s">
        <v>206</v>
      </c>
      <c r="E135" s="39">
        <f t="shared" ref="E135:F136" si="46">E136</f>
        <v>0</v>
      </c>
      <c r="F135" s="39">
        <f t="shared" si="46"/>
        <v>0</v>
      </c>
      <c r="G135" s="39" t="s">
        <v>297</v>
      </c>
      <c r="H135" s="26" t="s">
        <v>229</v>
      </c>
    </row>
    <row r="136" spans="1:8" s="26" customFormat="1" x14ac:dyDescent="0.25">
      <c r="A136" s="281" t="s">
        <v>103</v>
      </c>
      <c r="B136" s="282"/>
      <c r="C136" s="283"/>
      <c r="D136" s="111" t="s">
        <v>104</v>
      </c>
      <c r="E136" s="38">
        <f t="shared" si="46"/>
        <v>0</v>
      </c>
      <c r="F136" s="38">
        <f t="shared" si="46"/>
        <v>0</v>
      </c>
      <c r="G136" s="38" t="s">
        <v>297</v>
      </c>
    </row>
    <row r="137" spans="1:8" s="26" customFormat="1" x14ac:dyDescent="0.25">
      <c r="A137" s="260">
        <v>3</v>
      </c>
      <c r="B137" s="270"/>
      <c r="C137" s="271"/>
      <c r="D137" s="112" t="s">
        <v>12</v>
      </c>
      <c r="E137" s="23">
        <f t="shared" ref="E137" si="47">E138+E145</f>
        <v>0</v>
      </c>
      <c r="F137" s="23">
        <f t="shared" ref="F137" si="48">F138+F145</f>
        <v>0</v>
      </c>
      <c r="G137" s="23" t="s">
        <v>297</v>
      </c>
    </row>
    <row r="138" spans="1:8" s="26" customFormat="1" x14ac:dyDescent="0.25">
      <c r="A138" s="264">
        <v>31</v>
      </c>
      <c r="B138" s="265"/>
      <c r="C138" s="266"/>
      <c r="D138" s="112" t="s">
        <v>13</v>
      </c>
      <c r="E138" s="23">
        <f t="shared" ref="E138" si="49">E139+E141+E143</f>
        <v>0</v>
      </c>
      <c r="F138" s="23">
        <f t="shared" ref="F138" si="50">F139+F141+F143</f>
        <v>0</v>
      </c>
      <c r="G138" s="23" t="s">
        <v>297</v>
      </c>
    </row>
    <row r="139" spans="1:8" s="26" customFormat="1" x14ac:dyDescent="0.25">
      <c r="A139" s="264">
        <v>311</v>
      </c>
      <c r="B139" s="265"/>
      <c r="C139" s="266"/>
      <c r="D139" s="112" t="s">
        <v>131</v>
      </c>
      <c r="E139" s="23"/>
      <c r="F139" s="23">
        <f t="shared" ref="F139" si="51">F140</f>
        <v>0</v>
      </c>
      <c r="G139" s="23"/>
    </row>
    <row r="140" spans="1:8" x14ac:dyDescent="0.25">
      <c r="A140" s="267">
        <v>3111</v>
      </c>
      <c r="B140" s="268"/>
      <c r="C140" s="269"/>
      <c r="D140" s="36" t="s">
        <v>52</v>
      </c>
      <c r="E140" s="25"/>
      <c r="F140" s="25">
        <v>0</v>
      </c>
      <c r="G140" s="25"/>
    </row>
    <row r="141" spans="1:8" s="26" customFormat="1" x14ac:dyDescent="0.25">
      <c r="A141" s="264">
        <v>312</v>
      </c>
      <c r="B141" s="265"/>
      <c r="C141" s="266"/>
      <c r="D141" s="112" t="s">
        <v>53</v>
      </c>
      <c r="E141" s="23"/>
      <c r="F141" s="23">
        <f t="shared" ref="F141" si="52">F142</f>
        <v>0</v>
      </c>
      <c r="G141" s="23"/>
    </row>
    <row r="142" spans="1:8" x14ac:dyDescent="0.25">
      <c r="A142" s="267">
        <v>3121</v>
      </c>
      <c r="B142" s="268"/>
      <c r="C142" s="269"/>
      <c r="D142" s="36" t="s">
        <v>53</v>
      </c>
      <c r="E142" s="25"/>
      <c r="F142" s="25">
        <v>0</v>
      </c>
      <c r="G142" s="25"/>
    </row>
    <row r="143" spans="1:8" s="26" customFormat="1" x14ac:dyDescent="0.25">
      <c r="A143" s="264">
        <v>313</v>
      </c>
      <c r="B143" s="265"/>
      <c r="C143" s="266"/>
      <c r="D143" s="112" t="s">
        <v>54</v>
      </c>
      <c r="E143" s="23"/>
      <c r="F143" s="23">
        <f t="shared" ref="F143" si="53">F144</f>
        <v>0</v>
      </c>
      <c r="G143" s="23"/>
    </row>
    <row r="144" spans="1:8" x14ac:dyDescent="0.25">
      <c r="A144" s="267">
        <v>3132</v>
      </c>
      <c r="B144" s="268"/>
      <c r="C144" s="269"/>
      <c r="D144" s="36" t="s">
        <v>55</v>
      </c>
      <c r="E144" s="25"/>
      <c r="F144" s="25">
        <v>0</v>
      </c>
      <c r="G144" s="25"/>
    </row>
    <row r="145" spans="1:9" s="26" customFormat="1" x14ac:dyDescent="0.25">
      <c r="A145" s="264">
        <v>32</v>
      </c>
      <c r="B145" s="265"/>
      <c r="C145" s="266"/>
      <c r="D145" s="112" t="s">
        <v>132</v>
      </c>
      <c r="E145" s="23">
        <f t="shared" ref="E145:F145" si="54">E146</f>
        <v>0</v>
      </c>
      <c r="F145" s="23">
        <f t="shared" si="54"/>
        <v>0</v>
      </c>
      <c r="G145" s="23" t="s">
        <v>297</v>
      </c>
    </row>
    <row r="146" spans="1:9" s="26" customFormat="1" x14ac:dyDescent="0.25">
      <c r="A146" s="264">
        <v>321</v>
      </c>
      <c r="B146" s="265"/>
      <c r="C146" s="266"/>
      <c r="D146" s="112" t="s">
        <v>56</v>
      </c>
      <c r="E146" s="23"/>
      <c r="F146" s="23">
        <f t="shared" ref="F146" si="55">F147+F148</f>
        <v>0</v>
      </c>
      <c r="G146" s="23"/>
    </row>
    <row r="147" spans="1:9" x14ac:dyDescent="0.25">
      <c r="A147" s="267">
        <v>3211</v>
      </c>
      <c r="B147" s="268"/>
      <c r="C147" s="269"/>
      <c r="D147" s="36" t="s">
        <v>66</v>
      </c>
      <c r="E147" s="25"/>
      <c r="F147" s="25">
        <v>0</v>
      </c>
      <c r="G147" s="25"/>
    </row>
    <row r="148" spans="1:9" x14ac:dyDescent="0.25">
      <c r="A148" s="267">
        <v>3212</v>
      </c>
      <c r="B148" s="268"/>
      <c r="C148" s="269"/>
      <c r="D148" s="36" t="s">
        <v>133</v>
      </c>
      <c r="E148" s="25"/>
      <c r="F148" s="25">
        <v>0</v>
      </c>
      <c r="G148" s="25"/>
    </row>
    <row r="149" spans="1:9" s="26" customFormat="1" x14ac:dyDescent="0.25">
      <c r="A149" s="278" t="s">
        <v>260</v>
      </c>
      <c r="B149" s="279"/>
      <c r="C149" s="280"/>
      <c r="D149" s="144" t="s">
        <v>261</v>
      </c>
      <c r="E149" s="39">
        <f t="shared" ref="E149:F150" si="56">E150</f>
        <v>67900</v>
      </c>
      <c r="F149" s="39">
        <f t="shared" si="56"/>
        <v>49722.400000000001</v>
      </c>
      <c r="G149" s="39">
        <f>F149/E149*100</f>
        <v>73.228865979381439</v>
      </c>
      <c r="H149" s="26" t="s">
        <v>229</v>
      </c>
      <c r="I149" s="159"/>
    </row>
    <row r="150" spans="1:9" s="26" customFormat="1" x14ac:dyDescent="0.25">
      <c r="A150" s="281" t="s">
        <v>103</v>
      </c>
      <c r="B150" s="282"/>
      <c r="C150" s="283"/>
      <c r="D150" s="145" t="s">
        <v>104</v>
      </c>
      <c r="E150" s="38">
        <f t="shared" si="56"/>
        <v>67900</v>
      </c>
      <c r="F150" s="38">
        <f t="shared" si="56"/>
        <v>49722.400000000001</v>
      </c>
      <c r="G150" s="38">
        <f>F150/E150*100</f>
        <v>73.228865979381439</v>
      </c>
    </row>
    <row r="151" spans="1:9" s="26" customFormat="1" x14ac:dyDescent="0.25">
      <c r="A151" s="260">
        <v>3</v>
      </c>
      <c r="B151" s="270"/>
      <c r="C151" s="271"/>
      <c r="D151" s="146" t="s">
        <v>12</v>
      </c>
      <c r="E151" s="23">
        <f t="shared" ref="E151" si="57">E152+E159</f>
        <v>67900</v>
      </c>
      <c r="F151" s="23">
        <f t="shared" ref="F151" si="58">F152+F159</f>
        <v>49722.400000000001</v>
      </c>
      <c r="G151" s="23">
        <f t="shared" ref="G151:G152" si="59">F151/E151*100</f>
        <v>73.228865979381439</v>
      </c>
    </row>
    <row r="152" spans="1:9" s="26" customFormat="1" x14ac:dyDescent="0.25">
      <c r="A152" s="264">
        <v>31</v>
      </c>
      <c r="B152" s="265"/>
      <c r="C152" s="266"/>
      <c r="D152" s="146" t="s">
        <v>13</v>
      </c>
      <c r="E152" s="23">
        <v>63418.080000000002</v>
      </c>
      <c r="F152" s="23">
        <v>46606.720000000001</v>
      </c>
      <c r="G152" s="23">
        <f t="shared" si="59"/>
        <v>73.49121890792027</v>
      </c>
    </row>
    <row r="153" spans="1:9" s="26" customFormat="1" x14ac:dyDescent="0.25">
      <c r="A153" s="264">
        <v>311</v>
      </c>
      <c r="B153" s="265"/>
      <c r="C153" s="266"/>
      <c r="D153" s="146" t="s">
        <v>131</v>
      </c>
      <c r="E153" s="23"/>
      <c r="F153" s="23">
        <f t="shared" ref="F153" si="60">F154</f>
        <v>0</v>
      </c>
      <c r="G153" s="23"/>
    </row>
    <row r="154" spans="1:9" x14ac:dyDescent="0.25">
      <c r="A154" s="267">
        <v>3111</v>
      </c>
      <c r="B154" s="268"/>
      <c r="C154" s="269"/>
      <c r="D154" s="36" t="s">
        <v>52</v>
      </c>
      <c r="E154" s="25"/>
      <c r="F154" s="25">
        <v>0</v>
      </c>
      <c r="G154" s="25"/>
    </row>
    <row r="155" spans="1:9" s="26" customFormat="1" x14ac:dyDescent="0.25">
      <c r="A155" s="264">
        <v>312</v>
      </c>
      <c r="B155" s="265"/>
      <c r="C155" s="266"/>
      <c r="D155" s="146" t="s">
        <v>53</v>
      </c>
      <c r="E155" s="23"/>
      <c r="F155" s="23">
        <f t="shared" ref="F155" si="61">F156</f>
        <v>0</v>
      </c>
      <c r="G155" s="23"/>
    </row>
    <row r="156" spans="1:9" x14ac:dyDescent="0.25">
      <c r="A156" s="267">
        <v>3121</v>
      </c>
      <c r="B156" s="268"/>
      <c r="C156" s="269"/>
      <c r="D156" s="36" t="s">
        <v>53</v>
      </c>
      <c r="E156" s="25"/>
      <c r="F156" s="25">
        <v>0</v>
      </c>
      <c r="G156" s="25"/>
    </row>
    <row r="157" spans="1:9" s="26" customFormat="1" x14ac:dyDescent="0.25">
      <c r="A157" s="264">
        <v>313</v>
      </c>
      <c r="B157" s="265"/>
      <c r="C157" s="266"/>
      <c r="D157" s="146" t="s">
        <v>54</v>
      </c>
      <c r="E157" s="23"/>
      <c r="F157" s="23">
        <f t="shared" ref="F157" si="62">F158</f>
        <v>0</v>
      </c>
      <c r="G157" s="23"/>
    </row>
    <row r="158" spans="1:9" x14ac:dyDescent="0.25">
      <c r="A158" s="267">
        <v>3132</v>
      </c>
      <c r="B158" s="268"/>
      <c r="C158" s="269"/>
      <c r="D158" s="36" t="s">
        <v>55</v>
      </c>
      <c r="E158" s="25"/>
      <c r="F158" s="25">
        <v>0</v>
      </c>
      <c r="G158" s="25"/>
    </row>
    <row r="159" spans="1:9" s="26" customFormat="1" x14ac:dyDescent="0.25">
      <c r="A159" s="264">
        <v>32</v>
      </c>
      <c r="B159" s="265"/>
      <c r="C159" s="266"/>
      <c r="D159" s="146" t="s">
        <v>132</v>
      </c>
      <c r="E159" s="23">
        <v>4481.92</v>
      </c>
      <c r="F159" s="23">
        <v>3115.68</v>
      </c>
      <c r="G159" s="23">
        <f>F159/E159*100</f>
        <v>69.516635727545335</v>
      </c>
    </row>
    <row r="160" spans="1:9" s="26" customFormat="1" x14ac:dyDescent="0.25">
      <c r="A160" s="264">
        <v>321</v>
      </c>
      <c r="B160" s="265"/>
      <c r="C160" s="266"/>
      <c r="D160" s="146" t="s">
        <v>56</v>
      </c>
      <c r="E160" s="23"/>
      <c r="F160" s="23">
        <f t="shared" ref="F160" si="63">F161+F162</f>
        <v>0</v>
      </c>
      <c r="G160" s="23"/>
    </row>
    <row r="161" spans="1:8" x14ac:dyDescent="0.25">
      <c r="A161" s="267">
        <v>3211</v>
      </c>
      <c r="B161" s="268"/>
      <c r="C161" s="269"/>
      <c r="D161" s="36" t="s">
        <v>66</v>
      </c>
      <c r="E161" s="25"/>
      <c r="F161" s="25">
        <v>0</v>
      </c>
      <c r="G161" s="25"/>
    </row>
    <row r="162" spans="1:8" x14ac:dyDescent="0.25">
      <c r="A162" s="267">
        <v>3212</v>
      </c>
      <c r="B162" s="268"/>
      <c r="C162" s="269"/>
      <c r="D162" s="36" t="s">
        <v>133</v>
      </c>
      <c r="E162" s="25"/>
      <c r="F162" s="25">
        <v>0</v>
      </c>
      <c r="G162" s="25"/>
    </row>
    <row r="163" spans="1:8" s="26" customFormat="1" x14ac:dyDescent="0.25">
      <c r="A163" s="278" t="s">
        <v>279</v>
      </c>
      <c r="B163" s="279"/>
      <c r="C163" s="280"/>
      <c r="D163" s="152" t="s">
        <v>280</v>
      </c>
      <c r="E163" s="39">
        <f t="shared" ref="E163:F164" si="64">E164</f>
        <v>0</v>
      </c>
      <c r="F163" s="39">
        <f t="shared" si="64"/>
        <v>0</v>
      </c>
      <c r="G163" s="39" t="s">
        <v>297</v>
      </c>
      <c r="H163" s="26" t="s">
        <v>229</v>
      </c>
    </row>
    <row r="164" spans="1:8" s="26" customFormat="1" x14ac:dyDescent="0.25">
      <c r="A164" s="281" t="s">
        <v>103</v>
      </c>
      <c r="B164" s="282"/>
      <c r="C164" s="283"/>
      <c r="D164" s="153" t="s">
        <v>104</v>
      </c>
      <c r="E164" s="38">
        <f t="shared" si="64"/>
        <v>0</v>
      </c>
      <c r="F164" s="38">
        <f t="shared" si="64"/>
        <v>0</v>
      </c>
      <c r="G164" s="38" t="s">
        <v>297</v>
      </c>
    </row>
    <row r="165" spans="1:8" s="26" customFormat="1" x14ac:dyDescent="0.25">
      <c r="A165" s="260">
        <v>3</v>
      </c>
      <c r="B165" s="270"/>
      <c r="C165" s="271"/>
      <c r="D165" s="154" t="s">
        <v>12</v>
      </c>
      <c r="E165" s="23">
        <f t="shared" ref="E165:F165" si="65">E166+E173</f>
        <v>0</v>
      </c>
      <c r="F165" s="23">
        <f t="shared" si="65"/>
        <v>0</v>
      </c>
      <c r="G165" s="23" t="s">
        <v>297</v>
      </c>
    </row>
    <row r="166" spans="1:8" s="26" customFormat="1" x14ac:dyDescent="0.25">
      <c r="A166" s="264">
        <v>31</v>
      </c>
      <c r="B166" s="265"/>
      <c r="C166" s="266"/>
      <c r="D166" s="154" t="s">
        <v>13</v>
      </c>
      <c r="E166" s="23">
        <f t="shared" ref="E166:F166" si="66">E167+E169+E171</f>
        <v>0</v>
      </c>
      <c r="F166" s="23">
        <f t="shared" si="66"/>
        <v>0</v>
      </c>
      <c r="G166" s="23" t="s">
        <v>297</v>
      </c>
    </row>
    <row r="167" spans="1:8" s="26" customFormat="1" x14ac:dyDescent="0.25">
      <c r="A167" s="264">
        <v>311</v>
      </c>
      <c r="B167" s="265"/>
      <c r="C167" s="266"/>
      <c r="D167" s="154" t="s">
        <v>131</v>
      </c>
      <c r="E167" s="23"/>
      <c r="F167" s="23">
        <f t="shared" ref="F167" si="67">F168</f>
        <v>0</v>
      </c>
      <c r="G167" s="23"/>
    </row>
    <row r="168" spans="1:8" x14ac:dyDescent="0.25">
      <c r="A168" s="267">
        <v>3111</v>
      </c>
      <c r="B168" s="268"/>
      <c r="C168" s="269"/>
      <c r="D168" s="36" t="s">
        <v>52</v>
      </c>
      <c r="E168" s="25"/>
      <c r="F168" s="25">
        <v>0</v>
      </c>
      <c r="G168" s="25"/>
    </row>
    <row r="169" spans="1:8" s="26" customFormat="1" x14ac:dyDescent="0.25">
      <c r="A169" s="264">
        <v>312</v>
      </c>
      <c r="B169" s="265"/>
      <c r="C169" s="266"/>
      <c r="D169" s="154" t="s">
        <v>53</v>
      </c>
      <c r="E169" s="23"/>
      <c r="F169" s="23">
        <f t="shared" ref="F169" si="68">F170</f>
        <v>0</v>
      </c>
      <c r="G169" s="23"/>
    </row>
    <row r="170" spans="1:8" x14ac:dyDescent="0.25">
      <c r="A170" s="267">
        <v>3121</v>
      </c>
      <c r="B170" s="268"/>
      <c r="C170" s="269"/>
      <c r="D170" s="36" t="s">
        <v>53</v>
      </c>
      <c r="E170" s="25"/>
      <c r="F170" s="25">
        <v>0</v>
      </c>
      <c r="G170" s="25"/>
    </row>
    <row r="171" spans="1:8" s="26" customFormat="1" x14ac:dyDescent="0.25">
      <c r="A171" s="264">
        <v>313</v>
      </c>
      <c r="B171" s="265"/>
      <c r="C171" s="266"/>
      <c r="D171" s="154" t="s">
        <v>54</v>
      </c>
      <c r="E171" s="23"/>
      <c r="F171" s="23">
        <f t="shared" ref="F171" si="69">F172</f>
        <v>0</v>
      </c>
      <c r="G171" s="23"/>
    </row>
    <row r="172" spans="1:8" x14ac:dyDescent="0.25">
      <c r="A172" s="267">
        <v>3132</v>
      </c>
      <c r="B172" s="268"/>
      <c r="C172" s="269"/>
      <c r="D172" s="36" t="s">
        <v>55</v>
      </c>
      <c r="E172" s="25"/>
      <c r="F172" s="25">
        <v>0</v>
      </c>
      <c r="G172" s="25"/>
    </row>
    <row r="173" spans="1:8" s="26" customFormat="1" x14ac:dyDescent="0.25">
      <c r="A173" s="264">
        <v>32</v>
      </c>
      <c r="B173" s="265"/>
      <c r="C173" s="266"/>
      <c r="D173" s="154" t="s">
        <v>132</v>
      </c>
      <c r="E173" s="23">
        <f t="shared" ref="E173:F173" si="70">E174</f>
        <v>0</v>
      </c>
      <c r="F173" s="23">
        <f t="shared" si="70"/>
        <v>0</v>
      </c>
      <c r="G173" s="23" t="s">
        <v>297</v>
      </c>
    </row>
    <row r="174" spans="1:8" s="26" customFormat="1" x14ac:dyDescent="0.25">
      <c r="A174" s="264">
        <v>321</v>
      </c>
      <c r="B174" s="265"/>
      <c r="C174" s="266"/>
      <c r="D174" s="154" t="s">
        <v>56</v>
      </c>
      <c r="E174" s="23"/>
      <c r="F174" s="23">
        <f t="shared" ref="F174" si="71">F175+F176</f>
        <v>0</v>
      </c>
      <c r="G174" s="23"/>
    </row>
    <row r="175" spans="1:8" x14ac:dyDescent="0.25">
      <c r="A175" s="267">
        <v>3211</v>
      </c>
      <c r="B175" s="268"/>
      <c r="C175" s="269"/>
      <c r="D175" s="36" t="s">
        <v>66</v>
      </c>
      <c r="E175" s="25"/>
      <c r="F175" s="25">
        <v>0</v>
      </c>
      <c r="G175" s="25"/>
    </row>
    <row r="176" spans="1:8" x14ac:dyDescent="0.25">
      <c r="A176" s="267">
        <v>3212</v>
      </c>
      <c r="B176" s="268"/>
      <c r="C176" s="269"/>
      <c r="D176" s="36" t="s">
        <v>133</v>
      </c>
      <c r="E176" s="25"/>
      <c r="F176" s="25">
        <v>0</v>
      </c>
      <c r="G176" s="25"/>
    </row>
    <row r="177" spans="1:8" s="26" customFormat="1" ht="25.5" customHeight="1" x14ac:dyDescent="0.25">
      <c r="A177" s="284" t="s">
        <v>136</v>
      </c>
      <c r="B177" s="285"/>
      <c r="C177" s="286"/>
      <c r="D177" s="143" t="s">
        <v>137</v>
      </c>
      <c r="E177" s="40">
        <f t="shared" ref="E177:F182" si="72">E178</f>
        <v>0</v>
      </c>
      <c r="F177" s="40">
        <f t="shared" si="72"/>
        <v>10944.5</v>
      </c>
      <c r="G177" s="40" t="s">
        <v>297</v>
      </c>
      <c r="H177" s="26" t="s">
        <v>231</v>
      </c>
    </row>
    <row r="178" spans="1:8" s="26" customFormat="1" ht="25.5" customHeight="1" x14ac:dyDescent="0.25">
      <c r="A178" s="278" t="s">
        <v>102</v>
      </c>
      <c r="B178" s="279"/>
      <c r="C178" s="280"/>
      <c r="D178" s="144" t="s">
        <v>137</v>
      </c>
      <c r="E178" s="39">
        <f t="shared" si="72"/>
        <v>0</v>
      </c>
      <c r="F178" s="39">
        <f t="shared" si="72"/>
        <v>10944.5</v>
      </c>
      <c r="G178" s="39" t="s">
        <v>297</v>
      </c>
    </row>
    <row r="179" spans="1:8" s="26" customFormat="1" ht="15" customHeight="1" x14ac:dyDescent="0.25">
      <c r="A179" s="281" t="s">
        <v>103</v>
      </c>
      <c r="B179" s="282"/>
      <c r="C179" s="283"/>
      <c r="D179" s="145" t="s">
        <v>104</v>
      </c>
      <c r="E179" s="38">
        <f t="shared" si="72"/>
        <v>0</v>
      </c>
      <c r="F179" s="38">
        <f t="shared" si="72"/>
        <v>10944.5</v>
      </c>
      <c r="G179" s="38" t="s">
        <v>297</v>
      </c>
    </row>
    <row r="180" spans="1:8" s="26" customFormat="1" x14ac:dyDescent="0.25">
      <c r="A180" s="260">
        <v>3</v>
      </c>
      <c r="B180" s="270"/>
      <c r="C180" s="271"/>
      <c r="D180" s="146" t="s">
        <v>12</v>
      </c>
      <c r="E180" s="23">
        <f t="shared" si="72"/>
        <v>0</v>
      </c>
      <c r="F180" s="23">
        <f t="shared" si="72"/>
        <v>10944.5</v>
      </c>
      <c r="G180" s="23" t="s">
        <v>297</v>
      </c>
    </row>
    <row r="181" spans="1:8" s="26" customFormat="1" x14ac:dyDescent="0.25">
      <c r="A181" s="264">
        <v>32</v>
      </c>
      <c r="B181" s="265"/>
      <c r="C181" s="266"/>
      <c r="D181" s="146" t="s">
        <v>24</v>
      </c>
      <c r="E181" s="23">
        <f t="shared" si="72"/>
        <v>0</v>
      </c>
      <c r="F181" s="23">
        <f t="shared" si="72"/>
        <v>10944.5</v>
      </c>
      <c r="G181" s="23" t="s">
        <v>297</v>
      </c>
    </row>
    <row r="182" spans="1:8" s="26" customFormat="1" x14ac:dyDescent="0.25">
      <c r="A182" s="264">
        <v>323</v>
      </c>
      <c r="B182" s="265"/>
      <c r="C182" s="266"/>
      <c r="D182" s="146" t="s">
        <v>71</v>
      </c>
      <c r="E182" s="23"/>
      <c r="F182" s="23">
        <f t="shared" si="72"/>
        <v>10944.5</v>
      </c>
      <c r="G182" s="23"/>
    </row>
    <row r="183" spans="1:8" x14ac:dyDescent="0.25">
      <c r="A183" s="267">
        <v>3232</v>
      </c>
      <c r="B183" s="268"/>
      <c r="C183" s="269"/>
      <c r="D183" s="36" t="s">
        <v>115</v>
      </c>
      <c r="E183" s="25"/>
      <c r="F183" s="25">
        <v>10944.5</v>
      </c>
      <c r="G183" s="25"/>
    </row>
    <row r="184" spans="1:8" s="26" customFormat="1" ht="25.5" customHeight="1" x14ac:dyDescent="0.25">
      <c r="A184" s="284" t="s">
        <v>100</v>
      </c>
      <c r="B184" s="285"/>
      <c r="C184" s="286"/>
      <c r="D184" s="143" t="s">
        <v>138</v>
      </c>
      <c r="E184" s="40">
        <f t="shared" ref="E184:F189" si="73">E185</f>
        <v>6304.16</v>
      </c>
      <c r="F184" s="40">
        <f t="shared" si="73"/>
        <v>6120.58</v>
      </c>
      <c r="G184" s="40">
        <f>F184/E184*100</f>
        <v>97.08795462044111</v>
      </c>
      <c r="H184" s="26" t="s">
        <v>232</v>
      </c>
    </row>
    <row r="185" spans="1:8" s="26" customFormat="1" ht="38.25" customHeight="1" x14ac:dyDescent="0.25">
      <c r="A185" s="278" t="s">
        <v>139</v>
      </c>
      <c r="B185" s="279"/>
      <c r="C185" s="280"/>
      <c r="D185" s="144" t="s">
        <v>140</v>
      </c>
      <c r="E185" s="39">
        <f t="shared" si="73"/>
        <v>6304.16</v>
      </c>
      <c r="F185" s="39">
        <f t="shared" si="73"/>
        <v>6120.58</v>
      </c>
      <c r="G185" s="39">
        <f>F185/E185*100</f>
        <v>97.08795462044111</v>
      </c>
    </row>
    <row r="186" spans="1:8" s="26" customFormat="1" ht="15" customHeight="1" x14ac:dyDescent="0.25">
      <c r="A186" s="281" t="s">
        <v>103</v>
      </c>
      <c r="B186" s="282"/>
      <c r="C186" s="283"/>
      <c r="D186" s="145" t="s">
        <v>104</v>
      </c>
      <c r="E186" s="38">
        <f t="shared" si="73"/>
        <v>6304.16</v>
      </c>
      <c r="F186" s="38">
        <f t="shared" si="73"/>
        <v>6120.58</v>
      </c>
      <c r="G186" s="38">
        <f>F186/E186*100</f>
        <v>97.08795462044111</v>
      </c>
    </row>
    <row r="187" spans="1:8" s="26" customFormat="1" x14ac:dyDescent="0.25">
      <c r="A187" s="260">
        <v>3</v>
      </c>
      <c r="B187" s="270"/>
      <c r="C187" s="271"/>
      <c r="D187" s="146" t="s">
        <v>12</v>
      </c>
      <c r="E187" s="23">
        <f t="shared" si="73"/>
        <v>6304.16</v>
      </c>
      <c r="F187" s="23">
        <f t="shared" si="73"/>
        <v>6120.58</v>
      </c>
      <c r="G187" s="23">
        <f t="shared" ref="G187:G188" si="74">F187/E187*100</f>
        <v>97.08795462044111</v>
      </c>
    </row>
    <row r="188" spans="1:8" s="26" customFormat="1" ht="25.5" x14ac:dyDescent="0.25">
      <c r="A188" s="264">
        <v>37</v>
      </c>
      <c r="B188" s="265"/>
      <c r="C188" s="266"/>
      <c r="D188" s="146" t="s">
        <v>111</v>
      </c>
      <c r="E188" s="23">
        <v>6304.16</v>
      </c>
      <c r="F188" s="23">
        <f t="shared" si="73"/>
        <v>6120.58</v>
      </c>
      <c r="G188" s="23">
        <f t="shared" si="74"/>
        <v>97.08795462044111</v>
      </c>
    </row>
    <row r="189" spans="1:8" s="26" customFormat="1" ht="25.5" x14ac:dyDescent="0.25">
      <c r="A189" s="264">
        <v>372</v>
      </c>
      <c r="B189" s="265"/>
      <c r="C189" s="266"/>
      <c r="D189" s="146" t="s">
        <v>78</v>
      </c>
      <c r="E189" s="23"/>
      <c r="F189" s="23">
        <f t="shared" si="73"/>
        <v>6120.58</v>
      </c>
      <c r="G189" s="23"/>
    </row>
    <row r="190" spans="1:8" x14ac:dyDescent="0.25">
      <c r="A190" s="267">
        <v>3723</v>
      </c>
      <c r="B190" s="268"/>
      <c r="C190" s="269"/>
      <c r="D190" s="36" t="s">
        <v>186</v>
      </c>
      <c r="E190" s="25"/>
      <c r="F190" s="25">
        <v>6120.58</v>
      </c>
      <c r="G190" s="25"/>
    </row>
    <row r="191" spans="1:8" s="26" customFormat="1" ht="25.5" customHeight="1" x14ac:dyDescent="0.25">
      <c r="A191" s="284" t="s">
        <v>141</v>
      </c>
      <c r="B191" s="285"/>
      <c r="C191" s="286"/>
      <c r="D191" s="35" t="s">
        <v>211</v>
      </c>
      <c r="E191" s="40">
        <f>E192+E200</f>
        <v>0</v>
      </c>
      <c r="F191" s="40">
        <f>F192+F200</f>
        <v>6090</v>
      </c>
      <c r="G191" s="40" t="s">
        <v>297</v>
      </c>
      <c r="H191" s="139" t="s">
        <v>231</v>
      </c>
    </row>
    <row r="192" spans="1:8" s="26" customFormat="1" ht="15" customHeight="1" x14ac:dyDescent="0.25">
      <c r="A192" s="278" t="s">
        <v>142</v>
      </c>
      <c r="B192" s="279"/>
      <c r="C192" s="280"/>
      <c r="D192" s="33" t="s">
        <v>143</v>
      </c>
      <c r="E192" s="39">
        <f t="shared" ref="E192:F195" si="75">E193</f>
        <v>0</v>
      </c>
      <c r="F192" s="39">
        <f t="shared" si="75"/>
        <v>4590</v>
      </c>
      <c r="G192" s="39" t="s">
        <v>297</v>
      </c>
    </row>
    <row r="193" spans="1:8" s="26" customFormat="1" ht="15" customHeight="1" x14ac:dyDescent="0.25">
      <c r="A193" s="281" t="s">
        <v>103</v>
      </c>
      <c r="B193" s="282"/>
      <c r="C193" s="283"/>
      <c r="D193" s="34" t="s">
        <v>104</v>
      </c>
      <c r="E193" s="38">
        <f t="shared" si="75"/>
        <v>0</v>
      </c>
      <c r="F193" s="38">
        <f t="shared" si="75"/>
        <v>4590</v>
      </c>
      <c r="G193" s="38" t="s">
        <v>297</v>
      </c>
    </row>
    <row r="194" spans="1:8" s="26" customFormat="1" x14ac:dyDescent="0.25">
      <c r="A194" s="260">
        <v>4</v>
      </c>
      <c r="B194" s="270"/>
      <c r="C194" s="271"/>
      <c r="D194" s="32" t="s">
        <v>14</v>
      </c>
      <c r="E194" s="23">
        <f t="shared" si="75"/>
        <v>0</v>
      </c>
      <c r="F194" s="23">
        <f t="shared" si="75"/>
        <v>4590</v>
      </c>
      <c r="G194" s="23" t="s">
        <v>297</v>
      </c>
    </row>
    <row r="195" spans="1:8" s="26" customFormat="1" ht="25.5" x14ac:dyDescent="0.25">
      <c r="A195" s="264">
        <v>42</v>
      </c>
      <c r="B195" s="265"/>
      <c r="C195" s="266"/>
      <c r="D195" s="32" t="s">
        <v>31</v>
      </c>
      <c r="E195" s="23">
        <f t="shared" si="75"/>
        <v>0</v>
      </c>
      <c r="F195" s="23">
        <f t="shared" si="75"/>
        <v>4590</v>
      </c>
      <c r="G195" s="23" t="s">
        <v>297</v>
      </c>
    </row>
    <row r="196" spans="1:8" s="26" customFormat="1" x14ac:dyDescent="0.25">
      <c r="A196" s="264">
        <v>422</v>
      </c>
      <c r="B196" s="265"/>
      <c r="C196" s="266"/>
      <c r="D196" s="32" t="s">
        <v>73</v>
      </c>
      <c r="E196" s="23"/>
      <c r="F196" s="23">
        <f>F197++F198+F199</f>
        <v>4590</v>
      </c>
      <c r="G196" s="23"/>
    </row>
    <row r="197" spans="1:8" x14ac:dyDescent="0.25">
      <c r="A197" s="267">
        <v>4221</v>
      </c>
      <c r="B197" s="268"/>
      <c r="C197" s="269"/>
      <c r="D197" s="36" t="s">
        <v>74</v>
      </c>
      <c r="E197" s="25"/>
      <c r="F197" s="25">
        <v>0</v>
      </c>
      <c r="G197" s="25"/>
    </row>
    <row r="198" spans="1:8" x14ac:dyDescent="0.25">
      <c r="A198" s="171">
        <v>4223</v>
      </c>
      <c r="B198" s="172"/>
      <c r="C198" s="173"/>
      <c r="D198" s="36" t="s">
        <v>172</v>
      </c>
      <c r="E198" s="25"/>
      <c r="F198" s="25">
        <v>0</v>
      </c>
      <c r="G198" s="25"/>
    </row>
    <row r="199" spans="1:8" x14ac:dyDescent="0.25">
      <c r="A199" s="267">
        <v>4227</v>
      </c>
      <c r="B199" s="268"/>
      <c r="C199" s="269"/>
      <c r="D199" s="36" t="s">
        <v>174</v>
      </c>
      <c r="E199" s="25"/>
      <c r="F199" s="25">
        <v>4590</v>
      </c>
      <c r="G199" s="25"/>
    </row>
    <row r="200" spans="1:8" s="26" customFormat="1" ht="29.25" customHeight="1" x14ac:dyDescent="0.25">
      <c r="A200" s="278" t="s">
        <v>268</v>
      </c>
      <c r="B200" s="279"/>
      <c r="C200" s="280"/>
      <c r="D200" s="132" t="s">
        <v>269</v>
      </c>
      <c r="E200" s="39">
        <f t="shared" ref="E200:F203" si="76">E201</f>
        <v>0</v>
      </c>
      <c r="F200" s="39">
        <f t="shared" si="76"/>
        <v>1500</v>
      </c>
      <c r="G200" s="39" t="s">
        <v>297</v>
      </c>
      <c r="H200" s="139"/>
    </row>
    <row r="201" spans="1:8" s="26" customFormat="1" ht="15" customHeight="1" x14ac:dyDescent="0.25">
      <c r="A201" s="281" t="s">
        <v>103</v>
      </c>
      <c r="B201" s="282"/>
      <c r="C201" s="283"/>
      <c r="D201" s="133" t="s">
        <v>104</v>
      </c>
      <c r="E201" s="38">
        <f t="shared" si="76"/>
        <v>0</v>
      </c>
      <c r="F201" s="38">
        <f t="shared" si="76"/>
        <v>1500</v>
      </c>
      <c r="G201" s="38" t="s">
        <v>297</v>
      </c>
    </row>
    <row r="202" spans="1:8" s="26" customFormat="1" x14ac:dyDescent="0.25">
      <c r="A202" s="260">
        <v>4</v>
      </c>
      <c r="B202" s="270"/>
      <c r="C202" s="271"/>
      <c r="D202" s="134" t="s">
        <v>14</v>
      </c>
      <c r="E202" s="23">
        <f t="shared" si="76"/>
        <v>0</v>
      </c>
      <c r="F202" s="23">
        <f t="shared" si="76"/>
        <v>1500</v>
      </c>
      <c r="G202" s="23" t="s">
        <v>297</v>
      </c>
    </row>
    <row r="203" spans="1:8" s="26" customFormat="1" ht="25.5" x14ac:dyDescent="0.25">
      <c r="A203" s="264">
        <v>42</v>
      </c>
      <c r="B203" s="265"/>
      <c r="C203" s="266"/>
      <c r="D203" s="134" t="s">
        <v>31</v>
      </c>
      <c r="E203" s="23">
        <f t="shared" si="76"/>
        <v>0</v>
      </c>
      <c r="F203" s="23">
        <f t="shared" si="76"/>
        <v>1500</v>
      </c>
      <c r="G203" s="23" t="s">
        <v>297</v>
      </c>
    </row>
    <row r="204" spans="1:8" s="26" customFormat="1" ht="25.5" x14ac:dyDescent="0.25">
      <c r="A204" s="264">
        <v>424</v>
      </c>
      <c r="B204" s="265"/>
      <c r="C204" s="266"/>
      <c r="D204" s="134" t="s">
        <v>175</v>
      </c>
      <c r="E204" s="23"/>
      <c r="F204" s="23">
        <f>F205</f>
        <v>1500</v>
      </c>
      <c r="G204" s="23"/>
    </row>
    <row r="205" spans="1:8" x14ac:dyDescent="0.25">
      <c r="A205" s="267">
        <v>4241</v>
      </c>
      <c r="B205" s="268"/>
      <c r="C205" s="269"/>
      <c r="D205" s="36" t="s">
        <v>176</v>
      </c>
      <c r="E205" s="25"/>
      <c r="F205" s="25">
        <v>1500</v>
      </c>
      <c r="G205" s="25"/>
    </row>
    <row r="206" spans="1:8" s="26" customFormat="1" x14ac:dyDescent="0.25">
      <c r="A206" s="278" t="s">
        <v>120</v>
      </c>
      <c r="B206" s="279"/>
      <c r="C206" s="280"/>
      <c r="D206" s="33" t="s">
        <v>185</v>
      </c>
      <c r="E206" s="39">
        <f t="shared" ref="E206:F210" si="77">E207</f>
        <v>0</v>
      </c>
      <c r="F206" s="39">
        <f t="shared" si="77"/>
        <v>0</v>
      </c>
      <c r="G206" s="39" t="s">
        <v>297</v>
      </c>
    </row>
    <row r="207" spans="1:8" s="26" customFormat="1" x14ac:dyDescent="0.25">
      <c r="A207" s="281" t="s">
        <v>103</v>
      </c>
      <c r="B207" s="282"/>
      <c r="C207" s="283"/>
      <c r="D207" s="34" t="s">
        <v>104</v>
      </c>
      <c r="E207" s="38">
        <f t="shared" si="77"/>
        <v>0</v>
      </c>
      <c r="F207" s="38">
        <f t="shared" si="77"/>
        <v>0</v>
      </c>
      <c r="G207" s="38" t="s">
        <v>297</v>
      </c>
    </row>
    <row r="208" spans="1:8" s="26" customFormat="1" x14ac:dyDescent="0.25">
      <c r="A208" s="246">
        <v>4</v>
      </c>
      <c r="B208" s="289"/>
      <c r="C208" s="290"/>
      <c r="D208" s="119" t="s">
        <v>14</v>
      </c>
      <c r="E208" s="23">
        <f t="shared" si="77"/>
        <v>0</v>
      </c>
      <c r="F208" s="23">
        <f t="shared" si="77"/>
        <v>0</v>
      </c>
      <c r="G208" s="23" t="s">
        <v>297</v>
      </c>
    </row>
    <row r="209" spans="1:8" s="26" customFormat="1" ht="25.5" x14ac:dyDescent="0.25">
      <c r="A209" s="272">
        <v>45</v>
      </c>
      <c r="B209" s="273"/>
      <c r="C209" s="274"/>
      <c r="D209" s="119" t="s">
        <v>96</v>
      </c>
      <c r="E209" s="23">
        <f t="shared" si="77"/>
        <v>0</v>
      </c>
      <c r="F209" s="23">
        <f t="shared" si="77"/>
        <v>0</v>
      </c>
      <c r="G209" s="23" t="s">
        <v>297</v>
      </c>
    </row>
    <row r="210" spans="1:8" s="26" customFormat="1" x14ac:dyDescent="0.25">
      <c r="A210" s="272">
        <v>451</v>
      </c>
      <c r="B210" s="273"/>
      <c r="C210" s="274"/>
      <c r="D210" s="119" t="s">
        <v>97</v>
      </c>
      <c r="E210" s="23"/>
      <c r="F210" s="23">
        <f t="shared" si="77"/>
        <v>0</v>
      </c>
      <c r="G210" s="23"/>
    </row>
    <row r="211" spans="1:8" x14ac:dyDescent="0.25">
      <c r="A211" s="275">
        <v>4511</v>
      </c>
      <c r="B211" s="276"/>
      <c r="C211" s="277"/>
      <c r="D211" s="120" t="s">
        <v>97</v>
      </c>
      <c r="E211" s="25"/>
      <c r="F211" s="25">
        <v>0</v>
      </c>
      <c r="G211" s="25"/>
    </row>
    <row r="212" spans="1:8" s="26" customFormat="1" ht="25.5" customHeight="1" x14ac:dyDescent="0.25">
      <c r="A212" s="284" t="s">
        <v>100</v>
      </c>
      <c r="B212" s="285"/>
      <c r="C212" s="286"/>
      <c r="D212" s="35" t="s">
        <v>270</v>
      </c>
      <c r="E212" s="40">
        <f t="shared" ref="E212:F212" si="78">E213+E219+E225</f>
        <v>305000</v>
      </c>
      <c r="F212" s="40">
        <f t="shared" si="78"/>
        <v>25370</v>
      </c>
      <c r="G212" s="40">
        <f>F212/E212*100</f>
        <v>8.3180327868852455</v>
      </c>
      <c r="H212" s="26" t="s">
        <v>231</v>
      </c>
    </row>
    <row r="213" spans="1:8" s="26" customFormat="1" ht="15" customHeight="1" x14ac:dyDescent="0.25">
      <c r="A213" s="278" t="s">
        <v>271</v>
      </c>
      <c r="B213" s="279"/>
      <c r="C213" s="280"/>
      <c r="D213" s="33" t="s">
        <v>272</v>
      </c>
      <c r="E213" s="39">
        <f t="shared" ref="E213:F228" si="79">E214</f>
        <v>45000</v>
      </c>
      <c r="F213" s="39">
        <f t="shared" si="79"/>
        <v>22070</v>
      </c>
      <c r="G213" s="39">
        <f>F213/E213*100</f>
        <v>49.044444444444444</v>
      </c>
    </row>
    <row r="214" spans="1:8" s="26" customFormat="1" ht="15" customHeight="1" x14ac:dyDescent="0.25">
      <c r="A214" s="281" t="s">
        <v>103</v>
      </c>
      <c r="B214" s="282"/>
      <c r="C214" s="283"/>
      <c r="D214" s="34" t="s">
        <v>104</v>
      </c>
      <c r="E214" s="38">
        <f t="shared" si="79"/>
        <v>45000</v>
      </c>
      <c r="F214" s="38">
        <f t="shared" si="79"/>
        <v>22070</v>
      </c>
      <c r="G214" s="38">
        <f>F214/E214*100</f>
        <v>49.044444444444444</v>
      </c>
    </row>
    <row r="215" spans="1:8" s="26" customFormat="1" x14ac:dyDescent="0.25">
      <c r="A215" s="260">
        <v>4</v>
      </c>
      <c r="B215" s="270"/>
      <c r="C215" s="271"/>
      <c r="D215" s="32" t="s">
        <v>14</v>
      </c>
      <c r="E215" s="23">
        <f t="shared" si="79"/>
        <v>45000</v>
      </c>
      <c r="F215" s="23">
        <f t="shared" si="79"/>
        <v>22070</v>
      </c>
      <c r="G215" s="23">
        <f t="shared" ref="G215:G216" si="80">F215/E215*100</f>
        <v>49.044444444444444</v>
      </c>
    </row>
    <row r="216" spans="1:8" s="26" customFormat="1" ht="25.5" x14ac:dyDescent="0.25">
      <c r="A216" s="264">
        <v>42</v>
      </c>
      <c r="B216" s="265"/>
      <c r="C216" s="266"/>
      <c r="D216" s="32" t="s">
        <v>31</v>
      </c>
      <c r="E216" s="23">
        <v>45000</v>
      </c>
      <c r="F216" s="23">
        <f t="shared" si="79"/>
        <v>22070</v>
      </c>
      <c r="G216" s="23">
        <f t="shared" si="80"/>
        <v>49.044444444444444</v>
      </c>
    </row>
    <row r="217" spans="1:8" s="26" customFormat="1" x14ac:dyDescent="0.25">
      <c r="A217" s="264">
        <v>421</v>
      </c>
      <c r="B217" s="265"/>
      <c r="C217" s="266"/>
      <c r="D217" s="32" t="s">
        <v>92</v>
      </c>
      <c r="E217" s="23"/>
      <c r="F217" s="23">
        <f t="shared" si="79"/>
        <v>22070</v>
      </c>
      <c r="G217" s="23"/>
    </row>
    <row r="218" spans="1:8" x14ac:dyDescent="0.25">
      <c r="A218" s="267">
        <v>4212</v>
      </c>
      <c r="B218" s="268"/>
      <c r="C218" s="269"/>
      <c r="D218" s="36" t="s">
        <v>273</v>
      </c>
      <c r="E218" s="25"/>
      <c r="F218" s="25">
        <v>22070</v>
      </c>
      <c r="G218" s="25"/>
    </row>
    <row r="219" spans="1:8" s="26" customFormat="1" ht="15" customHeight="1" x14ac:dyDescent="0.25">
      <c r="A219" s="278" t="s">
        <v>285</v>
      </c>
      <c r="B219" s="279"/>
      <c r="C219" s="280"/>
      <c r="D219" s="163" t="s">
        <v>286</v>
      </c>
      <c r="E219" s="39">
        <f t="shared" si="79"/>
        <v>60000</v>
      </c>
      <c r="F219" s="39">
        <f t="shared" si="79"/>
        <v>0</v>
      </c>
      <c r="G219" s="39">
        <f>F219/E219*100</f>
        <v>0</v>
      </c>
    </row>
    <row r="220" spans="1:8" s="26" customFormat="1" ht="15" customHeight="1" x14ac:dyDescent="0.25">
      <c r="A220" s="281" t="s">
        <v>103</v>
      </c>
      <c r="B220" s="282"/>
      <c r="C220" s="283"/>
      <c r="D220" s="164" t="s">
        <v>104</v>
      </c>
      <c r="E220" s="38">
        <f t="shared" si="79"/>
        <v>60000</v>
      </c>
      <c r="F220" s="38">
        <f t="shared" si="79"/>
        <v>0</v>
      </c>
      <c r="G220" s="38">
        <f>F220/E220*100</f>
        <v>0</v>
      </c>
    </row>
    <row r="221" spans="1:8" s="26" customFormat="1" x14ac:dyDescent="0.25">
      <c r="A221" s="260">
        <v>4</v>
      </c>
      <c r="B221" s="270"/>
      <c r="C221" s="271"/>
      <c r="D221" s="165" t="s">
        <v>14</v>
      </c>
      <c r="E221" s="23">
        <f t="shared" si="79"/>
        <v>60000</v>
      </c>
      <c r="F221" s="23">
        <f t="shared" si="79"/>
        <v>0</v>
      </c>
      <c r="G221" s="23">
        <f t="shared" ref="G221:G222" si="81">F221/E221*100</f>
        <v>0</v>
      </c>
    </row>
    <row r="222" spans="1:8" s="26" customFormat="1" ht="25.5" x14ac:dyDescent="0.25">
      <c r="A222" s="272">
        <v>45</v>
      </c>
      <c r="B222" s="273"/>
      <c r="C222" s="274"/>
      <c r="D222" s="166" t="s">
        <v>96</v>
      </c>
      <c r="E222" s="23">
        <v>60000</v>
      </c>
      <c r="F222" s="23">
        <f t="shared" si="79"/>
        <v>0</v>
      </c>
      <c r="G222" s="23">
        <f t="shared" si="81"/>
        <v>0</v>
      </c>
    </row>
    <row r="223" spans="1:8" s="26" customFormat="1" x14ac:dyDescent="0.25">
      <c r="A223" s="272">
        <v>451</v>
      </c>
      <c r="B223" s="273"/>
      <c r="C223" s="274"/>
      <c r="D223" s="166" t="s">
        <v>97</v>
      </c>
      <c r="E223" s="23"/>
      <c r="F223" s="23">
        <f t="shared" si="79"/>
        <v>0</v>
      </c>
      <c r="G223" s="23"/>
    </row>
    <row r="224" spans="1:8" x14ac:dyDescent="0.25">
      <c r="A224" s="275">
        <v>4511</v>
      </c>
      <c r="B224" s="276"/>
      <c r="C224" s="277"/>
      <c r="D224" s="162" t="s">
        <v>97</v>
      </c>
      <c r="E224" s="25"/>
      <c r="F224" s="25">
        <v>0</v>
      </c>
      <c r="G224" s="25"/>
    </row>
    <row r="225" spans="1:11" s="26" customFormat="1" ht="30.75" customHeight="1" x14ac:dyDescent="0.25">
      <c r="A225" s="278" t="s">
        <v>287</v>
      </c>
      <c r="B225" s="279"/>
      <c r="C225" s="280"/>
      <c r="D225" s="163" t="s">
        <v>288</v>
      </c>
      <c r="E225" s="39">
        <f t="shared" si="79"/>
        <v>200000</v>
      </c>
      <c r="F225" s="39">
        <f t="shared" si="79"/>
        <v>3300</v>
      </c>
      <c r="G225" s="39">
        <f>F225/E225*100</f>
        <v>1.6500000000000001</v>
      </c>
    </row>
    <row r="226" spans="1:11" s="26" customFormat="1" ht="15" customHeight="1" x14ac:dyDescent="0.25">
      <c r="A226" s="281" t="s">
        <v>103</v>
      </c>
      <c r="B226" s="282"/>
      <c r="C226" s="283"/>
      <c r="D226" s="164" t="s">
        <v>104</v>
      </c>
      <c r="E226" s="38">
        <f t="shared" si="79"/>
        <v>200000</v>
      </c>
      <c r="F226" s="38">
        <f t="shared" si="79"/>
        <v>3300</v>
      </c>
      <c r="G226" s="38">
        <f>F226/E226*100</f>
        <v>1.6500000000000001</v>
      </c>
    </row>
    <row r="227" spans="1:11" s="26" customFormat="1" x14ac:dyDescent="0.25">
      <c r="A227" s="260">
        <v>4</v>
      </c>
      <c r="B227" s="270"/>
      <c r="C227" s="271"/>
      <c r="D227" s="165" t="s">
        <v>14</v>
      </c>
      <c r="E227" s="23">
        <f t="shared" si="79"/>
        <v>200000</v>
      </c>
      <c r="F227" s="23">
        <f t="shared" si="79"/>
        <v>3300</v>
      </c>
      <c r="G227" s="23">
        <f t="shared" ref="G227:G228" si="82">F227/E227*100</f>
        <v>1.6500000000000001</v>
      </c>
    </row>
    <row r="228" spans="1:11" s="26" customFormat="1" ht="25.5" x14ac:dyDescent="0.25">
      <c r="A228" s="272">
        <v>45</v>
      </c>
      <c r="B228" s="273"/>
      <c r="C228" s="274"/>
      <c r="D228" s="166" t="s">
        <v>96</v>
      </c>
      <c r="E228" s="23">
        <v>200000</v>
      </c>
      <c r="F228" s="23">
        <f t="shared" si="79"/>
        <v>3300</v>
      </c>
      <c r="G228" s="23">
        <f t="shared" si="82"/>
        <v>1.6500000000000001</v>
      </c>
    </row>
    <row r="229" spans="1:11" s="26" customFormat="1" x14ac:dyDescent="0.25">
      <c r="A229" s="272">
        <v>451</v>
      </c>
      <c r="B229" s="273"/>
      <c r="C229" s="274"/>
      <c r="D229" s="166" t="s">
        <v>97</v>
      </c>
      <c r="E229" s="23"/>
      <c r="F229" s="23">
        <f t="shared" ref="F229" si="83">F230</f>
        <v>3300</v>
      </c>
      <c r="G229" s="23"/>
    </row>
    <row r="230" spans="1:11" x14ac:dyDescent="0.25">
      <c r="A230" s="275">
        <v>4511</v>
      </c>
      <c r="B230" s="276"/>
      <c r="C230" s="277"/>
      <c r="D230" s="162" t="s">
        <v>97</v>
      </c>
      <c r="E230" s="25"/>
      <c r="F230" s="25">
        <v>3300</v>
      </c>
      <c r="G230" s="25"/>
    </row>
    <row r="231" spans="1:11" s="26" customFormat="1" ht="25.5" x14ac:dyDescent="0.25">
      <c r="A231" s="284" t="s">
        <v>100</v>
      </c>
      <c r="B231" s="285"/>
      <c r="C231" s="286"/>
      <c r="D231" s="35" t="s">
        <v>144</v>
      </c>
      <c r="E231" s="40">
        <f>E232+E314+E342+E352+E360+E395+E436+E442+E494+E507+E513+E551+E562+E573+E583+E590</f>
        <v>2395020.35</v>
      </c>
      <c r="F231" s="40">
        <f>F232+F314+F342+F352+F360+F395+F436+F442+F494+F507+F513+F551+F562+F573+F583+F590</f>
        <v>1363477.0299999998</v>
      </c>
      <c r="G231" s="40">
        <f>F231/E231*100</f>
        <v>56.929663666532093</v>
      </c>
    </row>
    <row r="232" spans="1:11" s="26" customFormat="1" x14ac:dyDescent="0.25">
      <c r="A232" s="278" t="s">
        <v>102</v>
      </c>
      <c r="B232" s="279"/>
      <c r="C232" s="280"/>
      <c r="D232" s="33" t="s">
        <v>11</v>
      </c>
      <c r="E232" s="39">
        <f>E233+E251+E256+E267+E275+E294+E309</f>
        <v>27422.489999999998</v>
      </c>
      <c r="F232" s="39">
        <f>F233+F251+F256+F267+F275+F294+F309</f>
        <v>22243.49</v>
      </c>
      <c r="G232" s="39">
        <f>F232/E232*100</f>
        <v>81.114041795621048</v>
      </c>
    </row>
    <row r="233" spans="1:11" s="26" customFormat="1" x14ac:dyDescent="0.25">
      <c r="A233" s="281" t="s">
        <v>145</v>
      </c>
      <c r="B233" s="282"/>
      <c r="C233" s="283"/>
      <c r="D233" s="34" t="s">
        <v>146</v>
      </c>
      <c r="E233" s="38">
        <f t="shared" ref="E233:F233" si="84">E234</f>
        <v>6636.14</v>
      </c>
      <c r="F233" s="38">
        <f t="shared" si="84"/>
        <v>659.87</v>
      </c>
      <c r="G233" s="38">
        <f>F233/E233*100</f>
        <v>9.943581660423078</v>
      </c>
      <c r="H233" s="26" t="s">
        <v>228</v>
      </c>
    </row>
    <row r="234" spans="1:11" s="26" customFormat="1" x14ac:dyDescent="0.25">
      <c r="A234" s="260">
        <v>3</v>
      </c>
      <c r="B234" s="270"/>
      <c r="C234" s="271"/>
      <c r="D234" s="32" t="s">
        <v>12</v>
      </c>
      <c r="E234" s="23">
        <f>E235+E248</f>
        <v>6636.14</v>
      </c>
      <c r="F234" s="23">
        <f t="shared" ref="F234" si="85">F235+F248</f>
        <v>659.87</v>
      </c>
      <c r="G234" s="23">
        <f t="shared" ref="G234:G235" si="86">F234/E234*100</f>
        <v>9.943581660423078</v>
      </c>
    </row>
    <row r="235" spans="1:11" s="26" customFormat="1" x14ac:dyDescent="0.25">
      <c r="A235" s="264">
        <v>32</v>
      </c>
      <c r="B235" s="265"/>
      <c r="C235" s="266"/>
      <c r="D235" s="32" t="s">
        <v>24</v>
      </c>
      <c r="E235" s="23">
        <v>6609.6</v>
      </c>
      <c r="F235" s="23">
        <f t="shared" ref="F235" si="87">F236+F238+F241+F244</f>
        <v>659.87</v>
      </c>
      <c r="G235" s="23">
        <f t="shared" si="86"/>
        <v>9.9835088356330175</v>
      </c>
      <c r="K235" s="26" t="s">
        <v>214</v>
      </c>
    </row>
    <row r="236" spans="1:11" s="26" customFormat="1" x14ac:dyDescent="0.25">
      <c r="A236" s="264">
        <v>321</v>
      </c>
      <c r="B236" s="265"/>
      <c r="C236" s="266"/>
      <c r="D236" s="32" t="s">
        <v>56</v>
      </c>
      <c r="E236" s="23"/>
      <c r="F236" s="23">
        <f t="shared" ref="F236" si="88">F237</f>
        <v>0</v>
      </c>
      <c r="G236" s="23"/>
    </row>
    <row r="237" spans="1:11" x14ac:dyDescent="0.25">
      <c r="A237" s="267">
        <v>3211</v>
      </c>
      <c r="B237" s="268"/>
      <c r="C237" s="269"/>
      <c r="D237" s="36" t="s">
        <v>66</v>
      </c>
      <c r="E237" s="25"/>
      <c r="F237" s="25">
        <v>0</v>
      </c>
      <c r="G237" s="25"/>
    </row>
    <row r="238" spans="1:11" s="26" customFormat="1" x14ac:dyDescent="0.25">
      <c r="A238" s="264">
        <v>322</v>
      </c>
      <c r="B238" s="265"/>
      <c r="C238" s="266"/>
      <c r="D238" s="32" t="s">
        <v>58</v>
      </c>
      <c r="E238" s="23"/>
      <c r="F238" s="23">
        <f t="shared" ref="F238" si="89">F239+F240</f>
        <v>0</v>
      </c>
      <c r="G238" s="23"/>
    </row>
    <row r="239" spans="1:11" x14ac:dyDescent="0.25">
      <c r="A239" s="267">
        <v>3223</v>
      </c>
      <c r="B239" s="268"/>
      <c r="C239" s="269"/>
      <c r="D239" s="36" t="s">
        <v>81</v>
      </c>
      <c r="E239" s="25"/>
      <c r="F239" s="25">
        <v>0</v>
      </c>
      <c r="G239" s="25"/>
    </row>
    <row r="240" spans="1:11" x14ac:dyDescent="0.25">
      <c r="A240" s="267">
        <v>3225</v>
      </c>
      <c r="B240" s="268"/>
      <c r="C240" s="269"/>
      <c r="D240" s="36" t="s">
        <v>107</v>
      </c>
      <c r="E240" s="25"/>
      <c r="F240" s="25">
        <v>0</v>
      </c>
      <c r="G240" s="25"/>
      <c r="H240" s="25"/>
    </row>
    <row r="241" spans="1:8" s="26" customFormat="1" x14ac:dyDescent="0.25">
      <c r="A241" s="264">
        <v>323</v>
      </c>
      <c r="B241" s="265"/>
      <c r="C241" s="266"/>
      <c r="D241" s="32" t="s">
        <v>71</v>
      </c>
      <c r="E241" s="23"/>
      <c r="F241" s="23">
        <f t="shared" ref="F241" si="90">F242+F243</f>
        <v>300</v>
      </c>
      <c r="G241" s="23"/>
    </row>
    <row r="242" spans="1:8" x14ac:dyDescent="0.25">
      <c r="A242" s="267">
        <v>3231</v>
      </c>
      <c r="B242" s="268"/>
      <c r="C242" s="269"/>
      <c r="D242" s="36" t="s">
        <v>109</v>
      </c>
      <c r="E242" s="25"/>
      <c r="F242" s="25">
        <v>300</v>
      </c>
      <c r="G242" s="25"/>
    </row>
    <row r="243" spans="1:8" x14ac:dyDescent="0.25">
      <c r="A243" s="267">
        <v>3239</v>
      </c>
      <c r="B243" s="268"/>
      <c r="C243" s="269"/>
      <c r="D243" s="36" t="s">
        <v>89</v>
      </c>
      <c r="E243" s="25"/>
      <c r="F243" s="25">
        <v>0</v>
      </c>
      <c r="G243" s="25"/>
    </row>
    <row r="244" spans="1:8" s="26" customFormat="1" x14ac:dyDescent="0.25">
      <c r="A244" s="264">
        <v>329</v>
      </c>
      <c r="B244" s="265"/>
      <c r="C244" s="266"/>
      <c r="D244" s="32" t="s">
        <v>61</v>
      </c>
      <c r="E244" s="23"/>
      <c r="F244" s="23">
        <f t="shared" ref="F244" si="91">F245+F247</f>
        <v>359.87</v>
      </c>
      <c r="G244" s="23"/>
    </row>
    <row r="245" spans="1:8" x14ac:dyDescent="0.25">
      <c r="A245" s="267">
        <v>3293</v>
      </c>
      <c r="B245" s="268"/>
      <c r="C245" s="269"/>
      <c r="D245" s="36" t="s">
        <v>98</v>
      </c>
      <c r="E245" s="25"/>
      <c r="F245" s="25">
        <v>0</v>
      </c>
      <c r="G245" s="25"/>
    </row>
    <row r="246" spans="1:8" x14ac:dyDescent="0.25">
      <c r="A246" s="155">
        <v>3295</v>
      </c>
      <c r="B246" s="156"/>
      <c r="C246" s="157"/>
      <c r="D246" s="36" t="s">
        <v>60</v>
      </c>
      <c r="E246" s="25"/>
      <c r="F246" s="25">
        <v>0</v>
      </c>
      <c r="G246" s="25"/>
    </row>
    <row r="247" spans="1:8" x14ac:dyDescent="0.25">
      <c r="A247" s="267">
        <v>3299</v>
      </c>
      <c r="B247" s="268"/>
      <c r="C247" s="269"/>
      <c r="D247" s="36" t="s">
        <v>61</v>
      </c>
      <c r="E247" s="25"/>
      <c r="F247" s="25">
        <v>359.87</v>
      </c>
      <c r="G247" s="25"/>
    </row>
    <row r="248" spans="1:8" s="26" customFormat="1" x14ac:dyDescent="0.25">
      <c r="A248" s="264">
        <v>34</v>
      </c>
      <c r="B248" s="265"/>
      <c r="C248" s="266"/>
      <c r="D248" s="118" t="s">
        <v>63</v>
      </c>
      <c r="E248" s="23">
        <v>26.54</v>
      </c>
      <c r="F248" s="23">
        <f t="shared" ref="F248:F249" si="92">F249</f>
        <v>0</v>
      </c>
      <c r="G248" s="23">
        <f>F248/E248*100</f>
        <v>0</v>
      </c>
    </row>
    <row r="249" spans="1:8" s="26" customFormat="1" x14ac:dyDescent="0.25">
      <c r="A249" s="264">
        <v>343</v>
      </c>
      <c r="B249" s="265"/>
      <c r="C249" s="266"/>
      <c r="D249" s="118" t="s">
        <v>64</v>
      </c>
      <c r="E249" s="23"/>
      <c r="F249" s="23">
        <f t="shared" si="92"/>
        <v>0</v>
      </c>
      <c r="G249" s="23"/>
    </row>
    <row r="250" spans="1:8" x14ac:dyDescent="0.25">
      <c r="A250" s="267">
        <v>3433</v>
      </c>
      <c r="B250" s="268"/>
      <c r="C250" s="269"/>
      <c r="D250" s="36" t="s">
        <v>65</v>
      </c>
      <c r="E250" s="25"/>
      <c r="F250" s="25">
        <v>0</v>
      </c>
      <c r="G250" s="25"/>
    </row>
    <row r="251" spans="1:8" s="26" customFormat="1" ht="25.5" x14ac:dyDescent="0.25">
      <c r="A251" s="281" t="s">
        <v>147</v>
      </c>
      <c r="B251" s="282"/>
      <c r="C251" s="283"/>
      <c r="D251" s="34" t="s">
        <v>148</v>
      </c>
      <c r="E251" s="38">
        <f t="shared" ref="E251:F254" si="93">E252</f>
        <v>250.85</v>
      </c>
      <c r="F251" s="38">
        <f t="shared" si="93"/>
        <v>0</v>
      </c>
      <c r="G251" s="38">
        <f>F251/E251*100</f>
        <v>0</v>
      </c>
      <c r="H251" s="26" t="s">
        <v>228</v>
      </c>
    </row>
    <row r="252" spans="1:8" s="26" customFormat="1" x14ac:dyDescent="0.25">
      <c r="A252" s="260">
        <v>3</v>
      </c>
      <c r="B252" s="270"/>
      <c r="C252" s="271"/>
      <c r="D252" s="32" t="s">
        <v>12</v>
      </c>
      <c r="E252" s="23">
        <f t="shared" si="93"/>
        <v>250.85</v>
      </c>
      <c r="F252" s="23">
        <f t="shared" si="93"/>
        <v>0</v>
      </c>
      <c r="G252" s="23">
        <f t="shared" ref="G252:G253" si="94">F252/E252*100</f>
        <v>0</v>
      </c>
    </row>
    <row r="253" spans="1:8" s="26" customFormat="1" x14ac:dyDescent="0.25">
      <c r="A253" s="264">
        <v>32</v>
      </c>
      <c r="B253" s="265"/>
      <c r="C253" s="266"/>
      <c r="D253" s="32" t="s">
        <v>24</v>
      </c>
      <c r="E253" s="23">
        <v>250.85</v>
      </c>
      <c r="F253" s="23">
        <f t="shared" si="93"/>
        <v>0</v>
      </c>
      <c r="G253" s="23">
        <f t="shared" si="94"/>
        <v>0</v>
      </c>
    </row>
    <row r="254" spans="1:8" s="26" customFormat="1" x14ac:dyDescent="0.25">
      <c r="A254" s="264">
        <v>329</v>
      </c>
      <c r="B254" s="265"/>
      <c r="C254" s="266"/>
      <c r="D254" s="32" t="s">
        <v>61</v>
      </c>
      <c r="E254" s="23"/>
      <c r="F254" s="23">
        <f t="shared" si="93"/>
        <v>0</v>
      </c>
      <c r="G254" s="23"/>
    </row>
    <row r="255" spans="1:8" x14ac:dyDescent="0.25">
      <c r="A255" s="267">
        <v>3299</v>
      </c>
      <c r="B255" s="268"/>
      <c r="C255" s="269"/>
      <c r="D255" s="36" t="s">
        <v>61</v>
      </c>
      <c r="E255" s="25"/>
      <c r="F255" s="25">
        <v>0</v>
      </c>
      <c r="G255" s="25"/>
    </row>
    <row r="256" spans="1:8" s="26" customFormat="1" x14ac:dyDescent="0.25">
      <c r="A256" s="281" t="s">
        <v>149</v>
      </c>
      <c r="B256" s="282"/>
      <c r="C256" s="283"/>
      <c r="D256" s="34" t="s">
        <v>150</v>
      </c>
      <c r="E256" s="38">
        <f t="shared" ref="E256:F257" si="95">E257</f>
        <v>1327.23</v>
      </c>
      <c r="F256" s="38">
        <f t="shared" si="95"/>
        <v>0</v>
      </c>
      <c r="G256" s="38">
        <f>F256/E256*100</f>
        <v>0</v>
      </c>
      <c r="H256" s="26" t="s">
        <v>228</v>
      </c>
    </row>
    <row r="257" spans="1:8" s="26" customFormat="1" x14ac:dyDescent="0.25">
      <c r="A257" s="260">
        <v>3</v>
      </c>
      <c r="B257" s="270"/>
      <c r="C257" s="271"/>
      <c r="D257" s="32" t="s">
        <v>12</v>
      </c>
      <c r="E257" s="23">
        <f t="shared" si="95"/>
        <v>1327.23</v>
      </c>
      <c r="F257" s="23">
        <f t="shared" si="95"/>
        <v>0</v>
      </c>
      <c r="G257" s="23">
        <f t="shared" ref="G257:G258" si="96">F257/E257*100</f>
        <v>0</v>
      </c>
    </row>
    <row r="258" spans="1:8" s="26" customFormat="1" x14ac:dyDescent="0.25">
      <c r="A258" s="264">
        <v>32</v>
      </c>
      <c r="B258" s="265"/>
      <c r="C258" s="266"/>
      <c r="D258" s="32" t="s">
        <v>24</v>
      </c>
      <c r="E258" s="23">
        <v>1327.23</v>
      </c>
      <c r="F258" s="23">
        <f t="shared" ref="F258" si="97">F259+F261+F264</f>
        <v>0</v>
      </c>
      <c r="G258" s="23">
        <f t="shared" si="96"/>
        <v>0</v>
      </c>
    </row>
    <row r="259" spans="1:8" s="26" customFormat="1" x14ac:dyDescent="0.25">
      <c r="A259" s="264">
        <v>321</v>
      </c>
      <c r="B259" s="265"/>
      <c r="C259" s="266"/>
      <c r="D259" s="32" t="s">
        <v>56</v>
      </c>
      <c r="E259" s="23"/>
      <c r="F259" s="23">
        <f t="shared" ref="F259" si="98">F260</f>
        <v>0</v>
      </c>
      <c r="G259" s="23"/>
    </row>
    <row r="260" spans="1:8" x14ac:dyDescent="0.25">
      <c r="A260" s="267">
        <v>3211</v>
      </c>
      <c r="B260" s="268"/>
      <c r="C260" s="269"/>
      <c r="D260" s="36" t="s">
        <v>66</v>
      </c>
      <c r="E260" s="25"/>
      <c r="F260" s="25">
        <v>0</v>
      </c>
      <c r="G260" s="25"/>
    </row>
    <row r="261" spans="1:8" s="26" customFormat="1" x14ac:dyDescent="0.25">
      <c r="A261" s="264">
        <v>323</v>
      </c>
      <c r="B261" s="265"/>
      <c r="C261" s="266"/>
      <c r="D261" s="32" t="s">
        <v>71</v>
      </c>
      <c r="E261" s="23"/>
      <c r="F261" s="23">
        <f t="shared" ref="F261" si="99">F262+F263</f>
        <v>0</v>
      </c>
      <c r="G261" s="23"/>
    </row>
    <row r="262" spans="1:8" x14ac:dyDescent="0.25">
      <c r="A262" s="267">
        <v>3231</v>
      </c>
      <c r="B262" s="268"/>
      <c r="C262" s="269"/>
      <c r="D262" s="36" t="s">
        <v>109</v>
      </c>
      <c r="E262" s="25"/>
      <c r="F262" s="25">
        <v>0</v>
      </c>
      <c r="G262" s="25"/>
    </row>
    <row r="263" spans="1:8" x14ac:dyDescent="0.25">
      <c r="A263" s="267">
        <v>3239</v>
      </c>
      <c r="B263" s="268"/>
      <c r="C263" s="269"/>
      <c r="D263" s="36" t="s">
        <v>89</v>
      </c>
      <c r="E263" s="25"/>
      <c r="F263" s="25">
        <v>0</v>
      </c>
      <c r="G263" s="25"/>
    </row>
    <row r="264" spans="1:8" s="26" customFormat="1" x14ac:dyDescent="0.25">
      <c r="A264" s="264">
        <v>329</v>
      </c>
      <c r="B264" s="265"/>
      <c r="C264" s="266"/>
      <c r="D264" s="32" t="s">
        <v>61</v>
      </c>
      <c r="E264" s="23"/>
      <c r="F264" s="23">
        <f t="shared" ref="F264" si="100">F265+F266</f>
        <v>0</v>
      </c>
      <c r="G264" s="23"/>
    </row>
    <row r="265" spans="1:8" x14ac:dyDescent="0.25">
      <c r="A265" s="267">
        <v>3293</v>
      </c>
      <c r="B265" s="268"/>
      <c r="C265" s="269"/>
      <c r="D265" s="36" t="s">
        <v>98</v>
      </c>
      <c r="E265" s="25"/>
      <c r="F265" s="25">
        <v>0</v>
      </c>
      <c r="G265" s="25"/>
    </row>
    <row r="266" spans="1:8" x14ac:dyDescent="0.25">
      <c r="A266" s="267">
        <v>3299</v>
      </c>
      <c r="B266" s="268"/>
      <c r="C266" s="269"/>
      <c r="D266" s="36" t="s">
        <v>61</v>
      </c>
      <c r="E266" s="25"/>
      <c r="F266" s="25">
        <v>0</v>
      </c>
      <c r="G266" s="25"/>
    </row>
    <row r="267" spans="1:8" s="26" customFormat="1" x14ac:dyDescent="0.25">
      <c r="A267" s="281" t="s">
        <v>151</v>
      </c>
      <c r="B267" s="282"/>
      <c r="C267" s="283"/>
      <c r="D267" s="34" t="s">
        <v>152</v>
      </c>
      <c r="E267" s="38">
        <f>E268</f>
        <v>1255.5500000000002</v>
      </c>
      <c r="F267" s="38">
        <f t="shared" ref="F267" si="101">F268</f>
        <v>2121</v>
      </c>
      <c r="G267" s="38">
        <f>F267/E267*100</f>
        <v>168.92995101748235</v>
      </c>
      <c r="H267" s="26" t="s">
        <v>228</v>
      </c>
    </row>
    <row r="268" spans="1:8" s="26" customFormat="1" x14ac:dyDescent="0.25">
      <c r="A268" s="260">
        <v>3</v>
      </c>
      <c r="B268" s="270"/>
      <c r="C268" s="271"/>
      <c r="D268" s="32" t="s">
        <v>12</v>
      </c>
      <c r="E268" s="23">
        <f>E269+E272</f>
        <v>1255.5500000000002</v>
      </c>
      <c r="F268" s="23">
        <f t="shared" ref="F268" si="102">F269+F272</f>
        <v>2121</v>
      </c>
      <c r="G268" s="23">
        <f t="shared" ref="G268:G269" si="103">F268/E268*100</f>
        <v>168.92995101748235</v>
      </c>
    </row>
    <row r="269" spans="1:8" s="26" customFormat="1" x14ac:dyDescent="0.25">
      <c r="A269" s="264">
        <v>31</v>
      </c>
      <c r="B269" s="265"/>
      <c r="C269" s="266"/>
      <c r="D269" s="115" t="s">
        <v>13</v>
      </c>
      <c r="E269" s="23">
        <v>663.61</v>
      </c>
      <c r="F269" s="23">
        <f>F270</f>
        <v>0</v>
      </c>
      <c r="G269" s="23">
        <f t="shared" si="103"/>
        <v>0</v>
      </c>
    </row>
    <row r="270" spans="1:8" s="26" customFormat="1" x14ac:dyDescent="0.25">
      <c r="A270" s="264">
        <v>311</v>
      </c>
      <c r="B270" s="265"/>
      <c r="C270" s="266"/>
      <c r="D270" s="115" t="s">
        <v>131</v>
      </c>
      <c r="E270" s="23"/>
      <c r="F270" s="23">
        <f>F271</f>
        <v>0</v>
      </c>
      <c r="G270" s="23"/>
    </row>
    <row r="271" spans="1:8" x14ac:dyDescent="0.25">
      <c r="A271" s="267">
        <v>3111</v>
      </c>
      <c r="B271" s="268"/>
      <c r="C271" s="269"/>
      <c r="D271" s="36" t="s">
        <v>52</v>
      </c>
      <c r="E271" s="25"/>
      <c r="F271" s="25">
        <v>0</v>
      </c>
      <c r="G271" s="25"/>
    </row>
    <row r="272" spans="1:8" s="26" customFormat="1" x14ac:dyDescent="0.25">
      <c r="A272" s="264">
        <v>32</v>
      </c>
      <c r="B272" s="265"/>
      <c r="C272" s="266"/>
      <c r="D272" s="32" t="s">
        <v>24</v>
      </c>
      <c r="E272" s="23">
        <v>591.94000000000005</v>
      </c>
      <c r="F272" s="23">
        <f t="shared" ref="F272:F273" si="104">F273</f>
        <v>2121</v>
      </c>
      <c r="G272" s="23">
        <f>F272/E272*100</f>
        <v>358.31334256850351</v>
      </c>
    </row>
    <row r="273" spans="1:9" s="26" customFormat="1" x14ac:dyDescent="0.25">
      <c r="A273" s="264">
        <v>329</v>
      </c>
      <c r="B273" s="265"/>
      <c r="C273" s="266"/>
      <c r="D273" s="32" t="s">
        <v>61</v>
      </c>
      <c r="E273" s="23"/>
      <c r="F273" s="23">
        <f t="shared" si="104"/>
        <v>2121</v>
      </c>
      <c r="G273" s="23"/>
    </row>
    <row r="274" spans="1:9" x14ac:dyDescent="0.25">
      <c r="A274" s="267">
        <v>3299</v>
      </c>
      <c r="B274" s="268"/>
      <c r="C274" s="269"/>
      <c r="D274" s="36" t="s">
        <v>61</v>
      </c>
      <c r="E274" s="25"/>
      <c r="F274" s="25">
        <v>2121</v>
      </c>
      <c r="G274" s="25"/>
      <c r="I274" t="s">
        <v>214</v>
      </c>
    </row>
    <row r="275" spans="1:9" s="26" customFormat="1" x14ac:dyDescent="0.25">
      <c r="A275" s="281" t="s">
        <v>153</v>
      </c>
      <c r="B275" s="282"/>
      <c r="C275" s="283"/>
      <c r="D275" s="34" t="s">
        <v>154</v>
      </c>
      <c r="E275" s="38">
        <f t="shared" ref="E275:F275" si="105">E276</f>
        <v>12074.36</v>
      </c>
      <c r="F275" s="38">
        <f t="shared" si="105"/>
        <v>16852.620000000003</v>
      </c>
      <c r="G275" s="38">
        <f>F275/E275*100</f>
        <v>139.57360887036666</v>
      </c>
      <c r="H275" s="26" t="s">
        <v>228</v>
      </c>
    </row>
    <row r="276" spans="1:9" s="26" customFormat="1" x14ac:dyDescent="0.25">
      <c r="A276" s="260">
        <v>3</v>
      </c>
      <c r="B276" s="270"/>
      <c r="C276" s="271"/>
      <c r="D276" s="32" t="s">
        <v>12</v>
      </c>
      <c r="E276" s="23">
        <f t="shared" ref="E276:F276" si="106">E277+E284</f>
        <v>12074.36</v>
      </c>
      <c r="F276" s="23">
        <f t="shared" si="106"/>
        <v>16852.620000000003</v>
      </c>
      <c r="G276" s="23">
        <f t="shared" ref="G276:G277" si="107">F276/E276*100</f>
        <v>139.57360887036666</v>
      </c>
    </row>
    <row r="277" spans="1:9" s="26" customFormat="1" x14ac:dyDescent="0.25">
      <c r="A277" s="264">
        <v>31</v>
      </c>
      <c r="B277" s="265"/>
      <c r="C277" s="266"/>
      <c r="D277" s="32" t="s">
        <v>13</v>
      </c>
      <c r="E277" s="23">
        <v>1552.86</v>
      </c>
      <c r="F277" s="23">
        <f t="shared" ref="F277" si="108">F278+F282</f>
        <v>0</v>
      </c>
      <c r="G277" s="23">
        <f t="shared" si="107"/>
        <v>0</v>
      </c>
    </row>
    <row r="278" spans="1:9" s="26" customFormat="1" x14ac:dyDescent="0.25">
      <c r="A278" s="264">
        <v>311</v>
      </c>
      <c r="B278" s="265"/>
      <c r="C278" s="266"/>
      <c r="D278" s="32" t="s">
        <v>131</v>
      </c>
      <c r="E278" s="23"/>
      <c r="F278" s="23">
        <f t="shared" ref="F278:F280" si="109">F279</f>
        <v>0</v>
      </c>
      <c r="G278" s="23"/>
    </row>
    <row r="279" spans="1:9" x14ac:dyDescent="0.25">
      <c r="A279" s="267">
        <v>3111</v>
      </c>
      <c r="B279" s="268"/>
      <c r="C279" s="269"/>
      <c r="D279" s="36" t="s">
        <v>52</v>
      </c>
      <c r="E279" s="25"/>
      <c r="F279" s="25">
        <v>0</v>
      </c>
      <c r="G279" s="25"/>
    </row>
    <row r="280" spans="1:9" s="26" customFormat="1" x14ac:dyDescent="0.25">
      <c r="A280" s="264">
        <v>312</v>
      </c>
      <c r="B280" s="265"/>
      <c r="C280" s="266"/>
      <c r="D280" s="134" t="s">
        <v>53</v>
      </c>
      <c r="E280" s="23"/>
      <c r="F280" s="23">
        <f t="shared" si="109"/>
        <v>0</v>
      </c>
      <c r="G280" s="23"/>
    </row>
    <row r="281" spans="1:9" x14ac:dyDescent="0.25">
      <c r="A281" s="267">
        <v>3121</v>
      </c>
      <c r="B281" s="268"/>
      <c r="C281" s="269"/>
      <c r="D281" s="36" t="s">
        <v>53</v>
      </c>
      <c r="E281" s="25"/>
      <c r="F281" s="25">
        <v>0</v>
      </c>
      <c r="G281" s="25"/>
    </row>
    <row r="282" spans="1:9" s="26" customFormat="1" x14ac:dyDescent="0.25">
      <c r="A282" s="264">
        <v>313</v>
      </c>
      <c r="B282" s="265"/>
      <c r="C282" s="266"/>
      <c r="D282" s="115" t="s">
        <v>54</v>
      </c>
      <c r="E282" s="23"/>
      <c r="F282" s="23">
        <f t="shared" ref="F282" si="110">F283</f>
        <v>0</v>
      </c>
      <c r="G282" s="23"/>
    </row>
    <row r="283" spans="1:9" x14ac:dyDescent="0.25">
      <c r="A283" s="267">
        <v>3132</v>
      </c>
      <c r="B283" s="268"/>
      <c r="C283" s="269"/>
      <c r="D283" s="36" t="s">
        <v>55</v>
      </c>
      <c r="E283" s="25"/>
      <c r="F283" s="25">
        <v>0</v>
      </c>
      <c r="G283" s="25"/>
    </row>
    <row r="284" spans="1:9" s="26" customFormat="1" x14ac:dyDescent="0.25">
      <c r="A284" s="264">
        <v>32</v>
      </c>
      <c r="B284" s="265"/>
      <c r="C284" s="266"/>
      <c r="D284" s="32" t="s">
        <v>13</v>
      </c>
      <c r="E284" s="23">
        <v>10521.5</v>
      </c>
      <c r="F284" s="23">
        <f t="shared" ref="F284" si="111">F285+F287+F292</f>
        <v>16852.620000000003</v>
      </c>
      <c r="G284" s="23">
        <f>F284/E284*100</f>
        <v>160.17316922492043</v>
      </c>
    </row>
    <row r="285" spans="1:9" s="26" customFormat="1" x14ac:dyDescent="0.25">
      <c r="A285" s="264">
        <v>321</v>
      </c>
      <c r="B285" s="265"/>
      <c r="C285" s="266"/>
      <c r="D285" s="32" t="s">
        <v>56</v>
      </c>
      <c r="E285" s="23"/>
      <c r="F285" s="23">
        <f t="shared" ref="F285" si="112">F286</f>
        <v>0</v>
      </c>
      <c r="G285" s="23"/>
    </row>
    <row r="286" spans="1:9" x14ac:dyDescent="0.25">
      <c r="A286" s="267">
        <v>3211</v>
      </c>
      <c r="B286" s="268"/>
      <c r="C286" s="269"/>
      <c r="D286" s="36" t="s">
        <v>66</v>
      </c>
      <c r="E286" s="25"/>
      <c r="F286" s="25">
        <v>0</v>
      </c>
      <c r="G286" s="25"/>
    </row>
    <row r="287" spans="1:9" s="26" customFormat="1" x14ac:dyDescent="0.25">
      <c r="A287" s="264">
        <v>323</v>
      </c>
      <c r="B287" s="265"/>
      <c r="C287" s="266"/>
      <c r="D287" s="32" t="s">
        <v>71</v>
      </c>
      <c r="E287" s="23"/>
      <c r="F287" s="23">
        <f>F288+F290+F291</f>
        <v>9278.1200000000008</v>
      </c>
      <c r="G287" s="23"/>
    </row>
    <row r="288" spans="1:9" x14ac:dyDescent="0.25">
      <c r="A288" s="267">
        <v>3232</v>
      </c>
      <c r="B288" s="268"/>
      <c r="C288" s="269"/>
      <c r="D288" s="36" t="s">
        <v>115</v>
      </c>
      <c r="E288" s="25"/>
      <c r="F288" s="25">
        <v>8191.81</v>
      </c>
      <c r="G288" s="25"/>
    </row>
    <row r="289" spans="1:8" x14ac:dyDescent="0.25">
      <c r="A289" s="267">
        <v>3236</v>
      </c>
      <c r="B289" s="268"/>
      <c r="C289" s="269"/>
      <c r="D289" s="36" t="s">
        <v>86</v>
      </c>
      <c r="E289" s="25"/>
      <c r="F289" s="25">
        <v>0</v>
      </c>
      <c r="G289" s="25"/>
    </row>
    <row r="290" spans="1:8" x14ac:dyDescent="0.25">
      <c r="A290" s="267">
        <v>3237</v>
      </c>
      <c r="B290" s="268"/>
      <c r="C290" s="269"/>
      <c r="D290" s="36" t="s">
        <v>72</v>
      </c>
      <c r="E290" s="25"/>
      <c r="F290" s="25">
        <v>1086.31</v>
      </c>
      <c r="G290" s="25"/>
    </row>
    <row r="291" spans="1:8" x14ac:dyDescent="0.25">
      <c r="A291" s="267">
        <v>3239</v>
      </c>
      <c r="B291" s="268"/>
      <c r="C291" s="269"/>
      <c r="D291" s="36" t="s">
        <v>89</v>
      </c>
      <c r="E291" s="25"/>
      <c r="F291" s="25">
        <v>0</v>
      </c>
      <c r="G291" s="25"/>
    </row>
    <row r="292" spans="1:8" s="26" customFormat="1" x14ac:dyDescent="0.25">
      <c r="A292" s="264">
        <v>329</v>
      </c>
      <c r="B292" s="265"/>
      <c r="C292" s="266"/>
      <c r="D292" s="32" t="s">
        <v>61</v>
      </c>
      <c r="E292" s="23"/>
      <c r="F292" s="23">
        <f t="shared" ref="F292" si="113">F293</f>
        <v>7574.5</v>
      </c>
      <c r="G292" s="23"/>
    </row>
    <row r="293" spans="1:8" x14ac:dyDescent="0.25">
      <c r="A293" s="267">
        <v>3299</v>
      </c>
      <c r="B293" s="268"/>
      <c r="C293" s="269"/>
      <c r="D293" s="36" t="s">
        <v>61</v>
      </c>
      <c r="E293" s="25"/>
      <c r="F293" s="25">
        <v>7574.5</v>
      </c>
      <c r="G293" s="25"/>
    </row>
    <row r="294" spans="1:8" s="26" customFormat="1" x14ac:dyDescent="0.25">
      <c r="A294" s="281" t="s">
        <v>155</v>
      </c>
      <c r="B294" s="282"/>
      <c r="C294" s="283"/>
      <c r="D294" s="34" t="s">
        <v>156</v>
      </c>
      <c r="E294" s="38">
        <f t="shared" ref="E294:F295" si="114">E295</f>
        <v>3379.85</v>
      </c>
      <c r="F294" s="38">
        <f t="shared" si="114"/>
        <v>2610</v>
      </c>
      <c r="G294" s="38">
        <f>F294/E294*100</f>
        <v>77.222361939139319</v>
      </c>
      <c r="H294" s="26" t="s">
        <v>228</v>
      </c>
    </row>
    <row r="295" spans="1:8" s="26" customFormat="1" x14ac:dyDescent="0.25">
      <c r="A295" s="260">
        <v>3</v>
      </c>
      <c r="B295" s="270"/>
      <c r="C295" s="271"/>
      <c r="D295" s="32" t="s">
        <v>12</v>
      </c>
      <c r="E295" s="23">
        <f t="shared" si="114"/>
        <v>3379.85</v>
      </c>
      <c r="F295" s="23">
        <f t="shared" si="114"/>
        <v>2610</v>
      </c>
      <c r="G295" s="23">
        <f t="shared" ref="G295:G296" si="115">F295/E295*100</f>
        <v>77.222361939139319</v>
      </c>
    </row>
    <row r="296" spans="1:8" s="26" customFormat="1" x14ac:dyDescent="0.25">
      <c r="A296" s="264">
        <v>32</v>
      </c>
      <c r="B296" s="265"/>
      <c r="C296" s="266"/>
      <c r="D296" s="32" t="s">
        <v>24</v>
      </c>
      <c r="E296" s="23">
        <v>3379.85</v>
      </c>
      <c r="F296" s="23">
        <f t="shared" ref="F296" si="116">F297+F299+F304</f>
        <v>2610</v>
      </c>
      <c r="G296" s="23">
        <f t="shared" si="115"/>
        <v>77.222361939139319</v>
      </c>
    </row>
    <row r="297" spans="1:8" s="26" customFormat="1" x14ac:dyDescent="0.25">
      <c r="A297" s="264">
        <v>321</v>
      </c>
      <c r="B297" s="265"/>
      <c r="C297" s="266"/>
      <c r="D297" s="115" t="s">
        <v>56</v>
      </c>
      <c r="E297" s="23"/>
      <c r="F297" s="23">
        <f t="shared" ref="F297" si="117">F298</f>
        <v>887.3</v>
      </c>
      <c r="G297" s="23"/>
    </row>
    <row r="298" spans="1:8" x14ac:dyDescent="0.25">
      <c r="A298" s="267">
        <v>3211</v>
      </c>
      <c r="B298" s="268"/>
      <c r="C298" s="269"/>
      <c r="D298" s="36" t="s">
        <v>66</v>
      </c>
      <c r="E298" s="25"/>
      <c r="F298" s="25">
        <v>887.3</v>
      </c>
      <c r="G298" s="25"/>
    </row>
    <row r="299" spans="1:8" s="26" customFormat="1" x14ac:dyDescent="0.25">
      <c r="A299" s="264">
        <v>322</v>
      </c>
      <c r="B299" s="265"/>
      <c r="C299" s="266"/>
      <c r="D299" s="32" t="s">
        <v>58</v>
      </c>
      <c r="E299" s="23"/>
      <c r="F299" s="23">
        <f t="shared" ref="F299" si="118">F300+F301</f>
        <v>0</v>
      </c>
      <c r="G299" s="23"/>
    </row>
    <row r="300" spans="1:8" x14ac:dyDescent="0.25">
      <c r="A300" s="267">
        <v>3221</v>
      </c>
      <c r="B300" s="268"/>
      <c r="C300" s="269"/>
      <c r="D300" s="36" t="s">
        <v>106</v>
      </c>
      <c r="E300" s="25"/>
      <c r="F300" s="25">
        <v>0</v>
      </c>
      <c r="G300" s="25"/>
    </row>
    <row r="301" spans="1:8" x14ac:dyDescent="0.25">
      <c r="A301" s="267">
        <v>3225</v>
      </c>
      <c r="B301" s="268"/>
      <c r="C301" s="269"/>
      <c r="D301" s="36" t="s">
        <v>107</v>
      </c>
      <c r="E301" s="25"/>
      <c r="F301" s="25">
        <v>0</v>
      </c>
      <c r="G301" s="25"/>
    </row>
    <row r="302" spans="1:8" s="26" customFormat="1" x14ac:dyDescent="0.25">
      <c r="A302" s="264">
        <v>323</v>
      </c>
      <c r="B302" s="265"/>
      <c r="C302" s="266"/>
      <c r="D302" s="134" t="s">
        <v>71</v>
      </c>
      <c r="E302" s="23"/>
      <c r="F302" s="23">
        <f t="shared" ref="F302:F304" si="119">F303</f>
        <v>0</v>
      </c>
      <c r="G302" s="23"/>
    </row>
    <row r="303" spans="1:8" x14ac:dyDescent="0.25">
      <c r="A303" s="267">
        <v>3239</v>
      </c>
      <c r="B303" s="268"/>
      <c r="C303" s="269"/>
      <c r="D303" s="36" t="s">
        <v>89</v>
      </c>
      <c r="E303" s="25"/>
      <c r="F303" s="25">
        <v>0</v>
      </c>
      <c r="G303" s="25"/>
    </row>
    <row r="304" spans="1:8" s="26" customFormat="1" x14ac:dyDescent="0.25">
      <c r="A304" s="264">
        <v>329</v>
      </c>
      <c r="B304" s="265"/>
      <c r="C304" s="266"/>
      <c r="D304" s="32" t="s">
        <v>61</v>
      </c>
      <c r="E304" s="23"/>
      <c r="F304" s="23">
        <f t="shared" si="119"/>
        <v>1722.7</v>
      </c>
      <c r="G304" s="23"/>
    </row>
    <row r="305" spans="1:8" x14ac:dyDescent="0.25">
      <c r="A305" s="267">
        <v>3299</v>
      </c>
      <c r="B305" s="268"/>
      <c r="C305" s="269"/>
      <c r="D305" s="36" t="s">
        <v>61</v>
      </c>
      <c r="E305" s="25"/>
      <c r="F305" s="25">
        <v>1722.7</v>
      </c>
      <c r="G305" s="25"/>
    </row>
    <row r="306" spans="1:8" s="26" customFormat="1" x14ac:dyDescent="0.25">
      <c r="A306" s="264">
        <v>38</v>
      </c>
      <c r="B306" s="265"/>
      <c r="C306" s="266"/>
      <c r="D306" s="170" t="s">
        <v>24</v>
      </c>
      <c r="E306" s="23">
        <v>0</v>
      </c>
      <c r="F306" s="23">
        <f t="shared" ref="F306:F307" si="120">F307</f>
        <v>0</v>
      </c>
      <c r="G306" s="23" t="s">
        <v>297</v>
      </c>
    </row>
    <row r="307" spans="1:8" s="26" customFormat="1" x14ac:dyDescent="0.25">
      <c r="A307" s="264">
        <v>381</v>
      </c>
      <c r="B307" s="265"/>
      <c r="C307" s="266"/>
      <c r="D307" s="170" t="s">
        <v>61</v>
      </c>
      <c r="E307" s="23"/>
      <c r="F307" s="23">
        <f t="shared" si="120"/>
        <v>0</v>
      </c>
      <c r="G307" s="23"/>
    </row>
    <row r="308" spans="1:8" x14ac:dyDescent="0.25">
      <c r="A308" s="267">
        <v>381</v>
      </c>
      <c r="B308" s="268"/>
      <c r="C308" s="269"/>
      <c r="D308" s="36" t="s">
        <v>61</v>
      </c>
      <c r="E308" s="25"/>
      <c r="F308" s="25">
        <v>0</v>
      </c>
      <c r="G308" s="25"/>
    </row>
    <row r="309" spans="1:8" s="26" customFormat="1" x14ac:dyDescent="0.25">
      <c r="A309" s="281" t="s">
        <v>184</v>
      </c>
      <c r="B309" s="282"/>
      <c r="C309" s="283"/>
      <c r="D309" s="114" t="s">
        <v>183</v>
      </c>
      <c r="E309" s="38">
        <f t="shared" ref="E309:F312" si="121">E310</f>
        <v>2498.5100000000002</v>
      </c>
      <c r="F309" s="38">
        <f t="shared" si="121"/>
        <v>0</v>
      </c>
      <c r="G309" s="38">
        <f>F309/E309*100</f>
        <v>0</v>
      </c>
      <c r="H309" s="26" t="s">
        <v>228</v>
      </c>
    </row>
    <row r="310" spans="1:8" s="26" customFormat="1" x14ac:dyDescent="0.25">
      <c r="A310" s="260">
        <v>3</v>
      </c>
      <c r="B310" s="270"/>
      <c r="C310" s="271"/>
      <c r="D310" s="115" t="s">
        <v>12</v>
      </c>
      <c r="E310" s="23">
        <f t="shared" si="121"/>
        <v>2498.5100000000002</v>
      </c>
      <c r="F310" s="23">
        <f t="shared" si="121"/>
        <v>0</v>
      </c>
      <c r="G310" s="23">
        <f t="shared" ref="G310:G311" si="122">F310/E310*100</f>
        <v>0</v>
      </c>
    </row>
    <row r="311" spans="1:8" s="26" customFormat="1" x14ac:dyDescent="0.25">
      <c r="A311" s="264">
        <v>32</v>
      </c>
      <c r="B311" s="265"/>
      <c r="C311" s="266"/>
      <c r="D311" s="115" t="s">
        <v>24</v>
      </c>
      <c r="E311" s="23">
        <v>2498.5100000000002</v>
      </c>
      <c r="F311" s="23">
        <f t="shared" si="121"/>
        <v>0</v>
      </c>
      <c r="G311" s="23">
        <f t="shared" si="122"/>
        <v>0</v>
      </c>
    </row>
    <row r="312" spans="1:8" s="26" customFormat="1" x14ac:dyDescent="0.25">
      <c r="A312" s="264">
        <v>329</v>
      </c>
      <c r="B312" s="265"/>
      <c r="C312" s="266"/>
      <c r="D312" s="115" t="s">
        <v>61</v>
      </c>
      <c r="E312" s="23"/>
      <c r="F312" s="23">
        <f t="shared" si="121"/>
        <v>0</v>
      </c>
      <c r="G312" s="23"/>
    </row>
    <row r="313" spans="1:8" x14ac:dyDescent="0.25">
      <c r="A313" s="267">
        <v>3299</v>
      </c>
      <c r="B313" s="268"/>
      <c r="C313" s="269"/>
      <c r="D313" s="36" t="s">
        <v>61</v>
      </c>
      <c r="E313" s="25"/>
      <c r="F313" s="25">
        <v>0</v>
      </c>
      <c r="G313" s="25"/>
    </row>
    <row r="314" spans="1:8" s="26" customFormat="1" ht="25.5" x14ac:dyDescent="0.25">
      <c r="A314" s="278" t="s">
        <v>112</v>
      </c>
      <c r="B314" s="279"/>
      <c r="C314" s="280"/>
      <c r="D314" s="33" t="s">
        <v>157</v>
      </c>
      <c r="E314" s="39">
        <f t="shared" ref="E314" si="123">E315+E324</f>
        <v>1771160</v>
      </c>
      <c r="F314" s="39">
        <f t="shared" ref="F314" si="124">F315+F324</f>
        <v>1098780.96</v>
      </c>
      <c r="G314" s="39">
        <f>F314/E314*100</f>
        <v>62.037363084080489</v>
      </c>
      <c r="H314" s="26" t="s">
        <v>228</v>
      </c>
    </row>
    <row r="315" spans="1:8" s="26" customFormat="1" x14ac:dyDescent="0.25">
      <c r="A315" s="281" t="s">
        <v>145</v>
      </c>
      <c r="B315" s="282"/>
      <c r="C315" s="283"/>
      <c r="D315" s="34" t="s">
        <v>146</v>
      </c>
      <c r="E315" s="38">
        <f t="shared" ref="E315:F316" si="125">E316</f>
        <v>0</v>
      </c>
      <c r="F315" s="38">
        <f t="shared" si="125"/>
        <v>0</v>
      </c>
      <c r="G315" s="38" t="s">
        <v>297</v>
      </c>
    </row>
    <row r="316" spans="1:8" s="26" customFormat="1" x14ac:dyDescent="0.25">
      <c r="A316" s="260">
        <v>3</v>
      </c>
      <c r="B316" s="270"/>
      <c r="C316" s="271"/>
      <c r="D316" s="32" t="s">
        <v>12</v>
      </c>
      <c r="E316" s="23">
        <f t="shared" si="125"/>
        <v>0</v>
      </c>
      <c r="F316" s="23">
        <f t="shared" si="125"/>
        <v>0</v>
      </c>
      <c r="G316" s="23" t="s">
        <v>297</v>
      </c>
    </row>
    <row r="317" spans="1:8" s="26" customFormat="1" x14ac:dyDescent="0.25">
      <c r="A317" s="264">
        <v>31</v>
      </c>
      <c r="B317" s="265"/>
      <c r="C317" s="266"/>
      <c r="D317" s="32" t="s">
        <v>13</v>
      </c>
      <c r="E317" s="23">
        <f t="shared" ref="E317" si="126">E318+E320+E322</f>
        <v>0</v>
      </c>
      <c r="F317" s="23">
        <f t="shared" ref="F317" si="127">F318+F320+F322</f>
        <v>0</v>
      </c>
      <c r="G317" s="23" t="s">
        <v>297</v>
      </c>
    </row>
    <row r="318" spans="1:8" s="26" customFormat="1" x14ac:dyDescent="0.25">
      <c r="A318" s="264">
        <v>311</v>
      </c>
      <c r="B318" s="265"/>
      <c r="C318" s="266"/>
      <c r="D318" s="32" t="s">
        <v>131</v>
      </c>
      <c r="E318" s="23"/>
      <c r="F318" s="23">
        <f t="shared" ref="F318" si="128">F319</f>
        <v>0</v>
      </c>
      <c r="G318" s="23"/>
    </row>
    <row r="319" spans="1:8" x14ac:dyDescent="0.25">
      <c r="A319" s="267">
        <v>3111</v>
      </c>
      <c r="B319" s="268"/>
      <c r="C319" s="269"/>
      <c r="D319" s="36" t="s">
        <v>52</v>
      </c>
      <c r="E319" s="25"/>
      <c r="F319" s="25">
        <v>0</v>
      </c>
      <c r="G319" s="25"/>
    </row>
    <row r="320" spans="1:8" s="26" customFormat="1" x14ac:dyDescent="0.25">
      <c r="A320" s="264">
        <v>312</v>
      </c>
      <c r="B320" s="265"/>
      <c r="C320" s="266"/>
      <c r="D320" s="32" t="s">
        <v>53</v>
      </c>
      <c r="E320" s="23"/>
      <c r="F320" s="23">
        <f t="shared" ref="F320" si="129">F321</f>
        <v>0</v>
      </c>
      <c r="G320" s="23"/>
    </row>
    <row r="321" spans="1:7" x14ac:dyDescent="0.25">
      <c r="A321" s="267">
        <v>3121</v>
      </c>
      <c r="B321" s="268"/>
      <c r="C321" s="269"/>
      <c r="D321" s="36" t="s">
        <v>53</v>
      </c>
      <c r="E321" s="25"/>
      <c r="F321" s="25">
        <v>0</v>
      </c>
      <c r="G321" s="25"/>
    </row>
    <row r="322" spans="1:7" s="26" customFormat="1" x14ac:dyDescent="0.25">
      <c r="A322" s="264">
        <v>313</v>
      </c>
      <c r="B322" s="265"/>
      <c r="C322" s="266"/>
      <c r="D322" s="32" t="s">
        <v>54</v>
      </c>
      <c r="E322" s="23"/>
      <c r="F322" s="23">
        <f t="shared" ref="F322" si="130">F323</f>
        <v>0</v>
      </c>
      <c r="G322" s="23"/>
    </row>
    <row r="323" spans="1:7" x14ac:dyDescent="0.25">
      <c r="A323" s="267">
        <v>3132</v>
      </c>
      <c r="B323" s="268"/>
      <c r="C323" s="269"/>
      <c r="D323" s="36" t="s">
        <v>55</v>
      </c>
      <c r="E323" s="25"/>
      <c r="F323" s="25">
        <v>0</v>
      </c>
      <c r="G323" s="25"/>
    </row>
    <row r="324" spans="1:7" s="26" customFormat="1" x14ac:dyDescent="0.25">
      <c r="A324" s="281" t="s">
        <v>153</v>
      </c>
      <c r="B324" s="282"/>
      <c r="C324" s="283"/>
      <c r="D324" s="34" t="s">
        <v>154</v>
      </c>
      <c r="E324" s="38">
        <f t="shared" ref="E324:F324" si="131">E325</f>
        <v>1771160</v>
      </c>
      <c r="F324" s="38">
        <f t="shared" si="131"/>
        <v>1098780.96</v>
      </c>
      <c r="G324" s="38">
        <f>F324/E324*100</f>
        <v>62.037363084080489</v>
      </c>
    </row>
    <row r="325" spans="1:7" s="26" customFormat="1" x14ac:dyDescent="0.25">
      <c r="A325" s="260">
        <v>3</v>
      </c>
      <c r="B325" s="270"/>
      <c r="C325" s="271"/>
      <c r="D325" s="32" t="s">
        <v>12</v>
      </c>
      <c r="E325" s="23">
        <f t="shared" ref="E325" si="132">E326+E333+E339</f>
        <v>1771160</v>
      </c>
      <c r="F325" s="23">
        <f t="shared" ref="F325" si="133">F326+F333+F339</f>
        <v>1098780.96</v>
      </c>
      <c r="G325" s="23">
        <f t="shared" ref="G325:G326" si="134">F325/E325*100</f>
        <v>62.037363084080489</v>
      </c>
    </row>
    <row r="326" spans="1:7" s="26" customFormat="1" x14ac:dyDescent="0.25">
      <c r="A326" s="264">
        <v>31</v>
      </c>
      <c r="B326" s="265"/>
      <c r="C326" s="266"/>
      <c r="D326" s="32" t="s">
        <v>13</v>
      </c>
      <c r="E326" s="23">
        <v>1721000</v>
      </c>
      <c r="F326" s="23">
        <f t="shared" ref="F326" si="135">F327+F329+F331</f>
        <v>1071363.54</v>
      </c>
      <c r="G326" s="23">
        <f t="shared" si="134"/>
        <v>62.252384660081347</v>
      </c>
    </row>
    <row r="327" spans="1:7" s="26" customFormat="1" x14ac:dyDescent="0.25">
      <c r="A327" s="264">
        <v>311</v>
      </c>
      <c r="B327" s="265"/>
      <c r="C327" s="266"/>
      <c r="D327" s="32" t="s">
        <v>131</v>
      </c>
      <c r="E327" s="23"/>
      <c r="F327" s="23">
        <f t="shared" ref="F327" si="136">F328</f>
        <v>896713.74</v>
      </c>
      <c r="G327" s="23"/>
    </row>
    <row r="328" spans="1:7" x14ac:dyDescent="0.25">
      <c r="A328" s="267">
        <v>3111</v>
      </c>
      <c r="B328" s="268"/>
      <c r="C328" s="269"/>
      <c r="D328" s="36" t="s">
        <v>52</v>
      </c>
      <c r="E328" s="25"/>
      <c r="F328" s="25">
        <v>896713.74</v>
      </c>
      <c r="G328" s="25"/>
    </row>
    <row r="329" spans="1:7" s="26" customFormat="1" x14ac:dyDescent="0.25">
      <c r="A329" s="264">
        <v>312</v>
      </c>
      <c r="B329" s="265"/>
      <c r="C329" s="266"/>
      <c r="D329" s="32" t="s">
        <v>53</v>
      </c>
      <c r="E329" s="23"/>
      <c r="F329" s="23">
        <f t="shared" ref="F329" si="137">F330</f>
        <v>29038.080000000002</v>
      </c>
      <c r="G329" s="23"/>
    </row>
    <row r="330" spans="1:7" x14ac:dyDescent="0.25">
      <c r="A330" s="267">
        <v>3121</v>
      </c>
      <c r="B330" s="268"/>
      <c r="C330" s="269"/>
      <c r="D330" s="36" t="s">
        <v>53</v>
      </c>
      <c r="E330" s="25"/>
      <c r="F330" s="25">
        <v>29038.080000000002</v>
      </c>
      <c r="G330" s="25"/>
    </row>
    <row r="331" spans="1:7" s="26" customFormat="1" x14ac:dyDescent="0.25">
      <c r="A331" s="264">
        <v>313</v>
      </c>
      <c r="B331" s="265"/>
      <c r="C331" s="266"/>
      <c r="D331" s="32" t="s">
        <v>54</v>
      </c>
      <c r="E331" s="23"/>
      <c r="F331" s="23">
        <f t="shared" ref="F331" si="138">F332</f>
        <v>145611.72</v>
      </c>
      <c r="G331" s="23"/>
    </row>
    <row r="332" spans="1:7" x14ac:dyDescent="0.25">
      <c r="A332" s="267">
        <v>3132</v>
      </c>
      <c r="B332" s="268"/>
      <c r="C332" s="269"/>
      <c r="D332" s="36" t="s">
        <v>55</v>
      </c>
      <c r="E332" s="25"/>
      <c r="F332" s="25">
        <v>145611.72</v>
      </c>
      <c r="G332" s="25"/>
    </row>
    <row r="333" spans="1:7" s="26" customFormat="1" x14ac:dyDescent="0.25">
      <c r="A333" s="264">
        <v>32</v>
      </c>
      <c r="B333" s="265"/>
      <c r="C333" s="266"/>
      <c r="D333" s="32" t="s">
        <v>24</v>
      </c>
      <c r="E333" s="23">
        <v>50160</v>
      </c>
      <c r="F333" s="23">
        <f t="shared" ref="F333" si="139">F334+F336</f>
        <v>27417.42</v>
      </c>
      <c r="G333" s="23">
        <f>F333/E333*100</f>
        <v>54.65992822966507</v>
      </c>
    </row>
    <row r="334" spans="1:7" s="26" customFormat="1" x14ac:dyDescent="0.25">
      <c r="A334" s="264">
        <v>321</v>
      </c>
      <c r="B334" s="265"/>
      <c r="C334" s="266"/>
      <c r="D334" s="32" t="s">
        <v>56</v>
      </c>
      <c r="E334" s="23"/>
      <c r="F334" s="23">
        <f t="shared" ref="F334" si="140">F335</f>
        <v>27417.42</v>
      </c>
      <c r="G334" s="23"/>
    </row>
    <row r="335" spans="1:7" x14ac:dyDescent="0.25">
      <c r="A335" s="267">
        <v>3212</v>
      </c>
      <c r="B335" s="268"/>
      <c r="C335" s="269"/>
      <c r="D335" s="36" t="s">
        <v>133</v>
      </c>
      <c r="E335" s="25"/>
      <c r="F335" s="25">
        <v>27417.42</v>
      </c>
      <c r="G335" s="25"/>
    </row>
    <row r="336" spans="1:7" s="26" customFormat="1" x14ac:dyDescent="0.25">
      <c r="A336" s="264">
        <v>329</v>
      </c>
      <c r="B336" s="265"/>
      <c r="C336" s="266"/>
      <c r="D336" s="32" t="s">
        <v>61</v>
      </c>
      <c r="E336" s="23"/>
      <c r="F336" s="23">
        <f t="shared" ref="F336" si="141">F337+F338</f>
        <v>0</v>
      </c>
      <c r="G336" s="23"/>
    </row>
    <row r="337" spans="1:8" x14ac:dyDescent="0.25">
      <c r="A337" s="267">
        <v>3295</v>
      </c>
      <c r="B337" s="268"/>
      <c r="C337" s="269"/>
      <c r="D337" s="36" t="s">
        <v>60</v>
      </c>
      <c r="E337" s="25"/>
      <c r="F337" s="25">
        <v>0</v>
      </c>
      <c r="G337" s="25"/>
    </row>
    <row r="338" spans="1:8" x14ac:dyDescent="0.25">
      <c r="A338" s="267">
        <v>3296</v>
      </c>
      <c r="B338" s="268"/>
      <c r="C338" s="269"/>
      <c r="D338" s="36" t="s">
        <v>62</v>
      </c>
      <c r="E338" s="25"/>
      <c r="F338" s="25">
        <v>0</v>
      </c>
      <c r="G338" s="25"/>
    </row>
    <row r="339" spans="1:8" s="26" customFormat="1" x14ac:dyDescent="0.25">
      <c r="A339" s="264">
        <v>34</v>
      </c>
      <c r="B339" s="265"/>
      <c r="C339" s="266"/>
      <c r="D339" s="32" t="s">
        <v>63</v>
      </c>
      <c r="E339" s="23">
        <f t="shared" ref="E339:F340" si="142">E340</f>
        <v>0</v>
      </c>
      <c r="F339" s="23">
        <f t="shared" si="142"/>
        <v>0</v>
      </c>
      <c r="G339" s="23" t="s">
        <v>297</v>
      </c>
    </row>
    <row r="340" spans="1:8" s="26" customFormat="1" x14ac:dyDescent="0.25">
      <c r="A340" s="264">
        <v>343</v>
      </c>
      <c r="B340" s="265"/>
      <c r="C340" s="266"/>
      <c r="D340" s="32" t="s">
        <v>64</v>
      </c>
      <c r="E340" s="23"/>
      <c r="F340" s="23">
        <f t="shared" si="142"/>
        <v>0</v>
      </c>
      <c r="G340" s="23"/>
    </row>
    <row r="341" spans="1:8" x14ac:dyDescent="0.25">
      <c r="A341" s="267">
        <v>3433</v>
      </c>
      <c r="B341" s="268"/>
      <c r="C341" s="269"/>
      <c r="D341" s="36" t="s">
        <v>65</v>
      </c>
      <c r="E341" s="25"/>
      <c r="F341" s="25">
        <v>0</v>
      </c>
      <c r="G341" s="25"/>
    </row>
    <row r="342" spans="1:8" s="26" customFormat="1" x14ac:dyDescent="0.25">
      <c r="A342" s="278" t="s">
        <v>142</v>
      </c>
      <c r="B342" s="279"/>
      <c r="C342" s="280"/>
      <c r="D342" s="33" t="s">
        <v>121</v>
      </c>
      <c r="E342" s="39">
        <f t="shared" ref="E342:F344" si="143">E343</f>
        <v>263.45</v>
      </c>
      <c r="F342" s="39">
        <f t="shared" si="143"/>
        <v>182.64</v>
      </c>
      <c r="G342" s="39">
        <f>F342/E342*100</f>
        <v>69.326247864869998</v>
      </c>
      <c r="H342" s="26" t="s">
        <v>230</v>
      </c>
    </row>
    <row r="343" spans="1:8" s="26" customFormat="1" x14ac:dyDescent="0.25">
      <c r="A343" s="281" t="s">
        <v>153</v>
      </c>
      <c r="B343" s="282"/>
      <c r="C343" s="283"/>
      <c r="D343" s="34" t="s">
        <v>154</v>
      </c>
      <c r="E343" s="38">
        <f t="shared" si="143"/>
        <v>263.45</v>
      </c>
      <c r="F343" s="38">
        <f t="shared" si="143"/>
        <v>182.64</v>
      </c>
      <c r="G343" s="38">
        <f>F343/E343*100</f>
        <v>69.326247864869998</v>
      </c>
    </row>
    <row r="344" spans="1:8" s="26" customFormat="1" x14ac:dyDescent="0.25">
      <c r="A344" s="260">
        <v>3</v>
      </c>
      <c r="B344" s="270"/>
      <c r="C344" s="271"/>
      <c r="D344" s="32" t="s">
        <v>12</v>
      </c>
      <c r="E344" s="23">
        <f t="shared" si="143"/>
        <v>263.45</v>
      </c>
      <c r="F344" s="23">
        <f t="shared" si="143"/>
        <v>182.64</v>
      </c>
      <c r="G344" s="23">
        <f t="shared" ref="G344:G345" si="144">F344/E344*100</f>
        <v>69.326247864869998</v>
      </c>
    </row>
    <row r="345" spans="1:8" s="26" customFormat="1" x14ac:dyDescent="0.25">
      <c r="A345" s="264">
        <v>32</v>
      </c>
      <c r="B345" s="265"/>
      <c r="C345" s="266"/>
      <c r="D345" s="32" t="s">
        <v>24</v>
      </c>
      <c r="E345" s="23">
        <v>263.45</v>
      </c>
      <c r="F345" s="23">
        <f t="shared" ref="F345" si="145">F346+F348+F350</f>
        <v>182.64</v>
      </c>
      <c r="G345" s="23">
        <f t="shared" si="144"/>
        <v>69.326247864869998</v>
      </c>
    </row>
    <row r="346" spans="1:8" s="26" customFormat="1" x14ac:dyDescent="0.25">
      <c r="A346" s="264">
        <v>321</v>
      </c>
      <c r="B346" s="265"/>
      <c r="C346" s="266"/>
      <c r="D346" s="32" t="s">
        <v>56</v>
      </c>
      <c r="E346" s="23"/>
      <c r="F346" s="23">
        <f t="shared" ref="F346" si="146">F347</f>
        <v>0</v>
      </c>
      <c r="G346" s="23"/>
    </row>
    <row r="347" spans="1:8" x14ac:dyDescent="0.25">
      <c r="A347" s="267">
        <v>3211</v>
      </c>
      <c r="B347" s="268"/>
      <c r="C347" s="269"/>
      <c r="D347" s="36" t="s">
        <v>66</v>
      </c>
      <c r="E347" s="25"/>
      <c r="F347" s="25">
        <v>0</v>
      </c>
      <c r="G347" s="25"/>
    </row>
    <row r="348" spans="1:8" s="26" customFormat="1" x14ac:dyDescent="0.25">
      <c r="A348" s="264">
        <v>323</v>
      </c>
      <c r="B348" s="265"/>
      <c r="C348" s="266"/>
      <c r="D348" s="32" t="s">
        <v>71</v>
      </c>
      <c r="E348" s="23"/>
      <c r="F348" s="23">
        <f t="shared" ref="F348" si="147">F349</f>
        <v>182.64</v>
      </c>
      <c r="G348" s="23"/>
    </row>
    <row r="349" spans="1:8" x14ac:dyDescent="0.25">
      <c r="A349" s="267">
        <v>3237</v>
      </c>
      <c r="B349" s="268"/>
      <c r="C349" s="269"/>
      <c r="D349" s="36" t="s">
        <v>72</v>
      </c>
      <c r="E349" s="25"/>
      <c r="F349" s="25">
        <v>182.64</v>
      </c>
      <c r="G349" s="25"/>
    </row>
    <row r="350" spans="1:8" s="26" customFormat="1" x14ac:dyDescent="0.25">
      <c r="A350" s="264">
        <v>329</v>
      </c>
      <c r="B350" s="265"/>
      <c r="C350" s="266"/>
      <c r="D350" s="32" t="s">
        <v>61</v>
      </c>
      <c r="E350" s="23"/>
      <c r="F350" s="23">
        <f t="shared" ref="F350" si="148">F351</f>
        <v>0</v>
      </c>
      <c r="G350" s="23"/>
    </row>
    <row r="351" spans="1:8" x14ac:dyDescent="0.25">
      <c r="A351" s="267">
        <v>3299</v>
      </c>
      <c r="B351" s="268"/>
      <c r="C351" s="269"/>
      <c r="D351" s="36" t="s">
        <v>61</v>
      </c>
      <c r="E351" s="25"/>
      <c r="F351" s="25">
        <v>0</v>
      </c>
      <c r="G351" s="25"/>
    </row>
    <row r="352" spans="1:8" s="26" customFormat="1" x14ac:dyDescent="0.25">
      <c r="A352" s="278" t="s">
        <v>120</v>
      </c>
      <c r="B352" s="279"/>
      <c r="C352" s="280"/>
      <c r="D352" s="33" t="s">
        <v>123</v>
      </c>
      <c r="E352" s="39">
        <f t="shared" ref="E352:F354" si="149">E353</f>
        <v>0</v>
      </c>
      <c r="F352" s="39">
        <f t="shared" si="149"/>
        <v>0</v>
      </c>
      <c r="G352" s="39" t="s">
        <v>297</v>
      </c>
    </row>
    <row r="353" spans="1:9" s="26" customFormat="1" x14ac:dyDescent="0.25">
      <c r="A353" s="281" t="s">
        <v>153</v>
      </c>
      <c r="B353" s="282"/>
      <c r="C353" s="283"/>
      <c r="D353" s="34" t="s">
        <v>154</v>
      </c>
      <c r="E353" s="38">
        <f t="shared" si="149"/>
        <v>0</v>
      </c>
      <c r="F353" s="38">
        <f t="shared" si="149"/>
        <v>0</v>
      </c>
      <c r="G353" s="38" t="s">
        <v>297</v>
      </c>
    </row>
    <row r="354" spans="1:9" s="26" customFormat="1" x14ac:dyDescent="0.25">
      <c r="A354" s="260">
        <v>3</v>
      </c>
      <c r="B354" s="270"/>
      <c r="C354" s="271"/>
      <c r="D354" s="32" t="s">
        <v>12</v>
      </c>
      <c r="E354" s="23">
        <f t="shared" si="149"/>
        <v>0</v>
      </c>
      <c r="F354" s="23">
        <f t="shared" si="149"/>
        <v>0</v>
      </c>
      <c r="G354" s="23" t="s">
        <v>297</v>
      </c>
    </row>
    <row r="355" spans="1:9" s="26" customFormat="1" x14ac:dyDescent="0.25">
      <c r="A355" s="264">
        <v>32</v>
      </c>
      <c r="B355" s="265"/>
      <c r="C355" s="266"/>
      <c r="D355" s="32" t="s">
        <v>24</v>
      </c>
      <c r="E355" s="23">
        <f t="shared" ref="E355" si="150">E356+E358</f>
        <v>0</v>
      </c>
      <c r="F355" s="23">
        <f t="shared" ref="F355" si="151">F356+F358</f>
        <v>0</v>
      </c>
      <c r="G355" s="23" t="s">
        <v>297</v>
      </c>
    </row>
    <row r="356" spans="1:9" s="26" customFormat="1" x14ac:dyDescent="0.25">
      <c r="A356" s="264">
        <v>321</v>
      </c>
      <c r="B356" s="265"/>
      <c r="C356" s="266"/>
      <c r="D356" s="32" t="s">
        <v>56</v>
      </c>
      <c r="E356" s="23"/>
      <c r="F356" s="23">
        <f t="shared" ref="F356" si="152">F357</f>
        <v>0</v>
      </c>
      <c r="G356" s="23"/>
    </row>
    <row r="357" spans="1:9" x14ac:dyDescent="0.25">
      <c r="A357" s="267">
        <v>3211</v>
      </c>
      <c r="B357" s="268"/>
      <c r="C357" s="269"/>
      <c r="D357" s="36" t="s">
        <v>66</v>
      </c>
      <c r="E357" s="25"/>
      <c r="F357" s="25">
        <v>0</v>
      </c>
      <c r="G357" s="25"/>
    </row>
    <row r="358" spans="1:9" s="26" customFormat="1" x14ac:dyDescent="0.25">
      <c r="A358" s="264">
        <v>323</v>
      </c>
      <c r="B358" s="265"/>
      <c r="C358" s="266"/>
      <c r="D358" s="32" t="s">
        <v>71</v>
      </c>
      <c r="E358" s="23"/>
      <c r="F358" s="23">
        <f t="shared" ref="F358" si="153">F359</f>
        <v>0</v>
      </c>
      <c r="G358" s="23"/>
    </row>
    <row r="359" spans="1:9" x14ac:dyDescent="0.25">
      <c r="A359" s="267">
        <v>3231</v>
      </c>
      <c r="B359" s="268"/>
      <c r="C359" s="269"/>
      <c r="D359" s="36" t="s">
        <v>109</v>
      </c>
      <c r="E359" s="25"/>
      <c r="F359" s="25">
        <v>0</v>
      </c>
      <c r="G359" s="25"/>
    </row>
    <row r="360" spans="1:9" s="26" customFormat="1" x14ac:dyDescent="0.25">
      <c r="A360" s="278" t="s">
        <v>122</v>
      </c>
      <c r="B360" s="279"/>
      <c r="C360" s="280"/>
      <c r="D360" s="33" t="s">
        <v>158</v>
      </c>
      <c r="E360" s="39">
        <f t="shared" ref="E360:F360" si="154">E361+E373+E390</f>
        <v>121000</v>
      </c>
      <c r="F360" s="39">
        <f t="shared" si="154"/>
        <v>67717.37</v>
      </c>
      <c r="G360" s="39">
        <f>F360/E360*100</f>
        <v>55.964768595041313</v>
      </c>
      <c r="H360" s="26" t="s">
        <v>228</v>
      </c>
    </row>
    <row r="361" spans="1:9" s="26" customFormat="1" ht="25.5" x14ac:dyDescent="0.25">
      <c r="A361" s="281" t="s">
        <v>159</v>
      </c>
      <c r="B361" s="282"/>
      <c r="C361" s="283"/>
      <c r="D361" s="34" t="s">
        <v>160</v>
      </c>
      <c r="E361" s="38">
        <f t="shared" ref="E361:F372" si="155">E362</f>
        <v>0</v>
      </c>
      <c r="F361" s="38">
        <f t="shared" si="155"/>
        <v>0</v>
      </c>
      <c r="G361" s="38" t="s">
        <v>297</v>
      </c>
    </row>
    <row r="362" spans="1:9" s="26" customFormat="1" x14ac:dyDescent="0.25">
      <c r="A362" s="260">
        <v>3</v>
      </c>
      <c r="B362" s="270"/>
      <c r="C362" s="271"/>
      <c r="D362" s="32" t="s">
        <v>12</v>
      </c>
      <c r="E362" s="23">
        <f t="shared" si="155"/>
        <v>0</v>
      </c>
      <c r="F362" s="23">
        <f t="shared" si="155"/>
        <v>0</v>
      </c>
      <c r="G362" s="23" t="s">
        <v>297</v>
      </c>
    </row>
    <row r="363" spans="1:9" s="26" customFormat="1" x14ac:dyDescent="0.25">
      <c r="A363" s="264">
        <v>32</v>
      </c>
      <c r="B363" s="265"/>
      <c r="C363" s="266"/>
      <c r="D363" s="32" t="s">
        <v>24</v>
      </c>
      <c r="E363" s="23">
        <f t="shared" si="155"/>
        <v>0</v>
      </c>
      <c r="F363" s="23">
        <f t="shared" si="155"/>
        <v>0</v>
      </c>
      <c r="G363" s="23" t="s">
        <v>297</v>
      </c>
    </row>
    <row r="364" spans="1:9" s="26" customFormat="1" x14ac:dyDescent="0.25">
      <c r="A364" s="264">
        <v>322</v>
      </c>
      <c r="B364" s="265"/>
      <c r="C364" s="266"/>
      <c r="D364" s="32" t="s">
        <v>58</v>
      </c>
      <c r="E364" s="23"/>
      <c r="F364" s="23">
        <f t="shared" si="155"/>
        <v>0</v>
      </c>
      <c r="G364" s="23"/>
    </row>
    <row r="365" spans="1:9" x14ac:dyDescent="0.25">
      <c r="A365" s="267">
        <v>3222</v>
      </c>
      <c r="B365" s="268"/>
      <c r="C365" s="269"/>
      <c r="D365" s="36" t="s">
        <v>70</v>
      </c>
      <c r="E365" s="25"/>
      <c r="F365" s="25">
        <v>0</v>
      </c>
      <c r="G365" s="25"/>
      <c r="I365" s="121"/>
    </row>
    <row r="366" spans="1:9" s="26" customFormat="1" x14ac:dyDescent="0.25">
      <c r="A366" s="264">
        <v>323</v>
      </c>
      <c r="B366" s="265"/>
      <c r="C366" s="266"/>
      <c r="D366" s="158" t="s">
        <v>71</v>
      </c>
      <c r="E366" s="23"/>
      <c r="F366" s="23">
        <f t="shared" si="155"/>
        <v>0</v>
      </c>
      <c r="G366" s="23"/>
    </row>
    <row r="367" spans="1:9" x14ac:dyDescent="0.25">
      <c r="A367" s="267">
        <v>3232</v>
      </c>
      <c r="B367" s="268"/>
      <c r="C367" s="269"/>
      <c r="D367" s="36" t="s">
        <v>115</v>
      </c>
      <c r="E367" s="25"/>
      <c r="F367" s="25">
        <v>0</v>
      </c>
      <c r="G367" s="25"/>
      <c r="I367" s="121"/>
    </row>
    <row r="368" spans="1:9" s="26" customFormat="1" x14ac:dyDescent="0.25">
      <c r="A368" s="260">
        <v>4</v>
      </c>
      <c r="B368" s="270"/>
      <c r="C368" s="271"/>
      <c r="D368" s="158" t="s">
        <v>14</v>
      </c>
      <c r="E368" s="23">
        <f t="shared" si="155"/>
        <v>0</v>
      </c>
      <c r="F368" s="23">
        <f t="shared" si="155"/>
        <v>0</v>
      </c>
      <c r="G368" s="23" t="s">
        <v>297</v>
      </c>
    </row>
    <row r="369" spans="1:9" s="26" customFormat="1" ht="25.5" x14ac:dyDescent="0.25">
      <c r="A369" s="264">
        <v>42</v>
      </c>
      <c r="B369" s="265"/>
      <c r="C369" s="266"/>
      <c r="D369" s="158" t="s">
        <v>31</v>
      </c>
      <c r="E369" s="23">
        <f t="shared" si="155"/>
        <v>0</v>
      </c>
      <c r="F369" s="23">
        <f t="shared" si="155"/>
        <v>0</v>
      </c>
      <c r="G369" s="23" t="s">
        <v>297</v>
      </c>
    </row>
    <row r="370" spans="1:9" s="26" customFormat="1" x14ac:dyDescent="0.25">
      <c r="A370" s="264">
        <v>422</v>
      </c>
      <c r="B370" s="265"/>
      <c r="C370" s="266"/>
      <c r="D370" s="158" t="s">
        <v>73</v>
      </c>
      <c r="E370" s="23"/>
      <c r="F370" s="23">
        <f t="shared" si="155"/>
        <v>0</v>
      </c>
      <c r="G370" s="23"/>
    </row>
    <row r="371" spans="1:9" x14ac:dyDescent="0.25">
      <c r="A371" s="267">
        <v>4221</v>
      </c>
      <c r="B371" s="268"/>
      <c r="C371" s="269"/>
      <c r="D371" s="36" t="s">
        <v>74</v>
      </c>
      <c r="E371" s="25"/>
      <c r="F371" s="25">
        <v>0</v>
      </c>
      <c r="G371" s="25"/>
      <c r="I371" s="121"/>
    </row>
    <row r="372" spans="1:9" s="26" customFormat="1" x14ac:dyDescent="0.25">
      <c r="A372" s="267">
        <v>4227</v>
      </c>
      <c r="B372" s="268"/>
      <c r="C372" s="269"/>
      <c r="D372" s="36" t="s">
        <v>282</v>
      </c>
      <c r="E372" s="25"/>
      <c r="F372" s="25">
        <f t="shared" si="155"/>
        <v>0</v>
      </c>
      <c r="G372" s="25"/>
    </row>
    <row r="373" spans="1:9" s="26" customFormat="1" x14ac:dyDescent="0.25">
      <c r="A373" s="281" t="s">
        <v>149</v>
      </c>
      <c r="B373" s="282"/>
      <c r="C373" s="283"/>
      <c r="D373" s="34" t="s">
        <v>150</v>
      </c>
      <c r="E373" s="38">
        <f t="shared" ref="E373:F374" si="156">E374</f>
        <v>0</v>
      </c>
      <c r="F373" s="38">
        <f t="shared" si="156"/>
        <v>0</v>
      </c>
      <c r="G373" s="38" t="s">
        <v>297</v>
      </c>
    </row>
    <row r="374" spans="1:9" s="26" customFormat="1" x14ac:dyDescent="0.25">
      <c r="A374" s="260">
        <v>3</v>
      </c>
      <c r="B374" s="270"/>
      <c r="C374" s="271"/>
      <c r="D374" s="32" t="s">
        <v>12</v>
      </c>
      <c r="E374" s="23">
        <f t="shared" si="156"/>
        <v>0</v>
      </c>
      <c r="F374" s="23">
        <f t="shared" si="156"/>
        <v>0</v>
      </c>
      <c r="G374" s="23" t="s">
        <v>297</v>
      </c>
    </row>
    <row r="375" spans="1:9" s="26" customFormat="1" x14ac:dyDescent="0.25">
      <c r="A375" s="264">
        <v>32</v>
      </c>
      <c r="B375" s="265"/>
      <c r="C375" s="266"/>
      <c r="D375" s="32" t="s">
        <v>24</v>
      </c>
      <c r="E375" s="23">
        <f>E376+E379+E384+E388</f>
        <v>0</v>
      </c>
      <c r="F375" s="23">
        <f t="shared" ref="F375" si="157">F376+F379+F384+F388</f>
        <v>0</v>
      </c>
      <c r="G375" s="23" t="s">
        <v>297</v>
      </c>
    </row>
    <row r="376" spans="1:9" s="26" customFormat="1" x14ac:dyDescent="0.25">
      <c r="A376" s="264">
        <v>321</v>
      </c>
      <c r="B376" s="265"/>
      <c r="C376" s="266"/>
      <c r="D376" s="115" t="s">
        <v>56</v>
      </c>
      <c r="E376" s="23"/>
      <c r="F376" s="23">
        <f t="shared" ref="F376" si="158">F377+F378</f>
        <v>0</v>
      </c>
      <c r="G376" s="23"/>
    </row>
    <row r="377" spans="1:9" x14ac:dyDescent="0.25">
      <c r="A377" s="267">
        <v>3211</v>
      </c>
      <c r="B377" s="268"/>
      <c r="C377" s="269"/>
      <c r="D377" s="36" t="s">
        <v>66</v>
      </c>
      <c r="E377" s="25"/>
      <c r="F377" s="25">
        <v>0</v>
      </c>
      <c r="G377" s="25"/>
    </row>
    <row r="378" spans="1:9" x14ac:dyDescent="0.25">
      <c r="A378" s="267">
        <v>3213</v>
      </c>
      <c r="B378" s="268"/>
      <c r="C378" s="269"/>
      <c r="D378" s="36" t="s">
        <v>105</v>
      </c>
      <c r="E378" s="25"/>
      <c r="F378" s="25">
        <v>0</v>
      </c>
      <c r="G378" s="25"/>
    </row>
    <row r="379" spans="1:9" s="26" customFormat="1" x14ac:dyDescent="0.25">
      <c r="A379" s="264">
        <v>322</v>
      </c>
      <c r="B379" s="265"/>
      <c r="C379" s="266"/>
      <c r="D379" s="32" t="s">
        <v>58</v>
      </c>
      <c r="E379" s="23"/>
      <c r="F379" s="23">
        <f t="shared" ref="F379" si="159">F380+F381+F382+F383</f>
        <v>0</v>
      </c>
      <c r="G379" s="23"/>
    </row>
    <row r="380" spans="1:9" x14ac:dyDescent="0.25">
      <c r="A380" s="267">
        <v>3221</v>
      </c>
      <c r="B380" s="268"/>
      <c r="C380" s="269"/>
      <c r="D380" s="36" t="s">
        <v>106</v>
      </c>
      <c r="E380" s="25"/>
      <c r="F380" s="25">
        <v>0</v>
      </c>
      <c r="G380" s="25"/>
    </row>
    <row r="381" spans="1:9" x14ac:dyDescent="0.25">
      <c r="A381" s="267">
        <v>3222</v>
      </c>
      <c r="B381" s="268"/>
      <c r="C381" s="269"/>
      <c r="D381" s="36" t="s">
        <v>70</v>
      </c>
      <c r="E381" s="25"/>
      <c r="F381" s="25">
        <v>0</v>
      </c>
      <c r="G381" s="25"/>
    </row>
    <row r="382" spans="1:9" x14ac:dyDescent="0.25">
      <c r="A382" s="267">
        <v>3225</v>
      </c>
      <c r="B382" s="268"/>
      <c r="C382" s="269"/>
      <c r="D382" s="36" t="s">
        <v>107</v>
      </c>
      <c r="E382" s="25"/>
      <c r="F382" s="25">
        <v>0</v>
      </c>
      <c r="G382" s="25"/>
    </row>
    <row r="383" spans="1:9" x14ac:dyDescent="0.25">
      <c r="A383" s="267">
        <v>3227</v>
      </c>
      <c r="B383" s="268"/>
      <c r="C383" s="269"/>
      <c r="D383" s="36" t="s">
        <v>108</v>
      </c>
      <c r="E383" s="25"/>
      <c r="F383" s="25">
        <v>0</v>
      </c>
      <c r="G383" s="25"/>
    </row>
    <row r="384" spans="1:9" s="26" customFormat="1" x14ac:dyDescent="0.25">
      <c r="A384" s="264">
        <v>323</v>
      </c>
      <c r="B384" s="265"/>
      <c r="C384" s="266"/>
      <c r="D384" s="32" t="s">
        <v>71</v>
      </c>
      <c r="E384" s="23"/>
      <c r="F384" s="23">
        <f t="shared" ref="F384" si="160">F385+F386+F387</f>
        <v>0</v>
      </c>
      <c r="G384" s="23"/>
    </row>
    <row r="385" spans="1:8" x14ac:dyDescent="0.25">
      <c r="A385" s="267">
        <v>3232</v>
      </c>
      <c r="B385" s="268"/>
      <c r="C385" s="269"/>
      <c r="D385" s="36" t="s">
        <v>115</v>
      </c>
      <c r="E385" s="25"/>
      <c r="F385" s="25">
        <v>0</v>
      </c>
      <c r="G385" s="25"/>
    </row>
    <row r="386" spans="1:8" x14ac:dyDescent="0.25">
      <c r="A386" s="267">
        <v>3234</v>
      </c>
      <c r="B386" s="268"/>
      <c r="C386" s="269"/>
      <c r="D386" s="36" t="s">
        <v>85</v>
      </c>
      <c r="E386" s="25"/>
      <c r="F386" s="25">
        <v>0</v>
      </c>
      <c r="G386" s="25"/>
    </row>
    <row r="387" spans="1:8" x14ac:dyDescent="0.25">
      <c r="A387" s="267">
        <v>3236</v>
      </c>
      <c r="B387" s="268"/>
      <c r="C387" s="269"/>
      <c r="D387" s="36" t="s">
        <v>86</v>
      </c>
      <c r="E387" s="25"/>
      <c r="F387" s="25">
        <v>0</v>
      </c>
      <c r="G387" s="25"/>
    </row>
    <row r="388" spans="1:8" s="26" customFormat="1" x14ac:dyDescent="0.25">
      <c r="A388" s="264">
        <v>329</v>
      </c>
      <c r="B388" s="265"/>
      <c r="C388" s="266"/>
      <c r="D388" s="115" t="s">
        <v>61</v>
      </c>
      <c r="E388" s="23"/>
      <c r="F388" s="23">
        <f t="shared" ref="F388" si="161">F389</f>
        <v>0</v>
      </c>
      <c r="G388" s="23"/>
    </row>
    <row r="389" spans="1:8" x14ac:dyDescent="0.25">
      <c r="A389" s="267">
        <v>3299</v>
      </c>
      <c r="B389" s="268"/>
      <c r="C389" s="269"/>
      <c r="D389" s="36" t="s">
        <v>61</v>
      </c>
      <c r="E389" s="25"/>
      <c r="F389" s="25">
        <v>0</v>
      </c>
      <c r="G389" s="25"/>
    </row>
    <row r="390" spans="1:8" s="26" customFormat="1" x14ac:dyDescent="0.25">
      <c r="A390" s="281" t="s">
        <v>153</v>
      </c>
      <c r="B390" s="282"/>
      <c r="C390" s="283"/>
      <c r="D390" s="34" t="s">
        <v>154</v>
      </c>
      <c r="E390" s="38">
        <f t="shared" ref="E390:F393" si="162">E391</f>
        <v>121000</v>
      </c>
      <c r="F390" s="38">
        <f t="shared" si="162"/>
        <v>67717.37</v>
      </c>
      <c r="G390" s="38">
        <f>F390/E390*100</f>
        <v>55.964768595041313</v>
      </c>
    </row>
    <row r="391" spans="1:8" s="26" customFormat="1" x14ac:dyDescent="0.25">
      <c r="A391" s="260">
        <v>3</v>
      </c>
      <c r="B391" s="270"/>
      <c r="C391" s="271"/>
      <c r="D391" s="32" t="s">
        <v>12</v>
      </c>
      <c r="E391" s="23">
        <f t="shared" si="162"/>
        <v>121000</v>
      </c>
      <c r="F391" s="23">
        <f t="shared" si="162"/>
        <v>67717.37</v>
      </c>
      <c r="G391" s="23">
        <f t="shared" ref="G391:G392" si="163">F391/E391*100</f>
        <v>55.964768595041313</v>
      </c>
    </row>
    <row r="392" spans="1:8" s="26" customFormat="1" x14ac:dyDescent="0.25">
      <c r="A392" s="264">
        <v>32</v>
      </c>
      <c r="B392" s="265"/>
      <c r="C392" s="266"/>
      <c r="D392" s="32" t="s">
        <v>24</v>
      </c>
      <c r="E392" s="23">
        <v>121000</v>
      </c>
      <c r="F392" s="23">
        <f t="shared" si="162"/>
        <v>67717.37</v>
      </c>
      <c r="G392" s="23">
        <f t="shared" si="163"/>
        <v>55.964768595041313</v>
      </c>
    </row>
    <row r="393" spans="1:8" s="26" customFormat="1" x14ac:dyDescent="0.25">
      <c r="A393" s="264">
        <v>322</v>
      </c>
      <c r="B393" s="265"/>
      <c r="C393" s="266"/>
      <c r="D393" s="32" t="s">
        <v>58</v>
      </c>
      <c r="E393" s="23"/>
      <c r="F393" s="23">
        <f t="shared" si="162"/>
        <v>67717.37</v>
      </c>
      <c r="G393" s="23"/>
    </row>
    <row r="394" spans="1:8" x14ac:dyDescent="0.25">
      <c r="A394" s="267">
        <v>3222</v>
      </c>
      <c r="B394" s="268"/>
      <c r="C394" s="269"/>
      <c r="D394" s="36" t="s">
        <v>70</v>
      </c>
      <c r="E394" s="25"/>
      <c r="F394" s="25">
        <v>67717.37</v>
      </c>
      <c r="G394" s="25"/>
    </row>
    <row r="395" spans="1:8" s="26" customFormat="1" x14ac:dyDescent="0.25">
      <c r="A395" s="278" t="s">
        <v>209</v>
      </c>
      <c r="B395" s="279"/>
      <c r="C395" s="280"/>
      <c r="D395" s="33" t="s">
        <v>207</v>
      </c>
      <c r="E395" s="39">
        <f t="shared" ref="E395" si="164">E396+E411+E431</f>
        <v>6636.1399999999994</v>
      </c>
      <c r="F395" s="39">
        <f t="shared" ref="F395" si="165">F396+F411+F431</f>
        <v>1112.02</v>
      </c>
      <c r="G395" s="39">
        <f>F395/E395*100</f>
        <v>16.757030442395731</v>
      </c>
      <c r="H395" s="26" t="s">
        <v>229</v>
      </c>
    </row>
    <row r="396" spans="1:8" s="26" customFormat="1" x14ac:dyDescent="0.25">
      <c r="A396" s="281" t="s">
        <v>153</v>
      </c>
      <c r="B396" s="282"/>
      <c r="C396" s="283"/>
      <c r="D396" s="34" t="s">
        <v>154</v>
      </c>
      <c r="E396" s="38">
        <f t="shared" ref="E396" si="166">E397+E407</f>
        <v>1327.23</v>
      </c>
      <c r="F396" s="38">
        <f t="shared" ref="F396" si="167">F397+F407</f>
        <v>0</v>
      </c>
      <c r="G396" s="38">
        <f>F396/E396*100</f>
        <v>0</v>
      </c>
    </row>
    <row r="397" spans="1:8" s="26" customFormat="1" x14ac:dyDescent="0.25">
      <c r="A397" s="260">
        <v>3</v>
      </c>
      <c r="B397" s="270"/>
      <c r="C397" s="271"/>
      <c r="D397" s="32" t="s">
        <v>12</v>
      </c>
      <c r="E397" s="23">
        <f t="shared" ref="E397:F397" si="168">E398</f>
        <v>1327.23</v>
      </c>
      <c r="F397" s="23">
        <f t="shared" si="168"/>
        <v>0</v>
      </c>
      <c r="G397" s="23">
        <f t="shared" ref="G397:G398" si="169">F397/E397*100</f>
        <v>0</v>
      </c>
    </row>
    <row r="398" spans="1:8" s="26" customFormat="1" x14ac:dyDescent="0.25">
      <c r="A398" s="264">
        <v>32</v>
      </c>
      <c r="B398" s="265"/>
      <c r="C398" s="266"/>
      <c r="D398" s="32" t="s">
        <v>24</v>
      </c>
      <c r="E398" s="23">
        <v>1327.23</v>
      </c>
      <c r="F398" s="23">
        <f t="shared" ref="F398" si="170">F399+F401+F405</f>
        <v>0</v>
      </c>
      <c r="G398" s="23">
        <f t="shared" si="169"/>
        <v>0</v>
      </c>
    </row>
    <row r="399" spans="1:8" s="26" customFormat="1" x14ac:dyDescent="0.25">
      <c r="A399" s="264">
        <v>321</v>
      </c>
      <c r="B399" s="265"/>
      <c r="C399" s="266"/>
      <c r="D399" s="32" t="s">
        <v>56</v>
      </c>
      <c r="E399" s="23"/>
      <c r="F399" s="23">
        <f t="shared" ref="F399" si="171">F400</f>
        <v>0</v>
      </c>
      <c r="G399" s="23"/>
    </row>
    <row r="400" spans="1:8" x14ac:dyDescent="0.25">
      <c r="A400" s="267">
        <v>3211</v>
      </c>
      <c r="B400" s="268"/>
      <c r="C400" s="269"/>
      <c r="D400" s="36" t="s">
        <v>66</v>
      </c>
      <c r="E400" s="25"/>
      <c r="F400" s="25">
        <v>0</v>
      </c>
      <c r="G400" s="25"/>
    </row>
    <row r="401" spans="1:14" s="26" customFormat="1" x14ac:dyDescent="0.25">
      <c r="A401" s="264">
        <v>323</v>
      </c>
      <c r="B401" s="265"/>
      <c r="C401" s="266"/>
      <c r="D401" s="32" t="s">
        <v>71</v>
      </c>
      <c r="E401" s="23"/>
      <c r="F401" s="23">
        <f t="shared" ref="F401" si="172">F402+F403+F404</f>
        <v>0</v>
      </c>
      <c r="G401" s="23"/>
    </row>
    <row r="402" spans="1:14" x14ac:dyDescent="0.25">
      <c r="A402" s="267">
        <v>3231</v>
      </c>
      <c r="B402" s="268"/>
      <c r="C402" s="269"/>
      <c r="D402" s="36" t="s">
        <v>109</v>
      </c>
      <c r="E402" s="25"/>
      <c r="F402" s="25">
        <v>0</v>
      </c>
      <c r="G402" s="25"/>
    </row>
    <row r="403" spans="1:14" x14ac:dyDescent="0.25">
      <c r="A403" s="267">
        <v>3237</v>
      </c>
      <c r="B403" s="268"/>
      <c r="C403" s="269"/>
      <c r="D403" s="36" t="s">
        <v>72</v>
      </c>
      <c r="E403" s="25"/>
      <c r="F403" s="25">
        <v>0</v>
      </c>
      <c r="G403" s="25"/>
    </row>
    <row r="404" spans="1:14" x14ac:dyDescent="0.25">
      <c r="A404" s="267">
        <v>3239</v>
      </c>
      <c r="B404" s="268"/>
      <c r="C404" s="269"/>
      <c r="D404" s="36" t="s">
        <v>89</v>
      </c>
      <c r="E404" s="25"/>
      <c r="F404" s="25">
        <v>0</v>
      </c>
      <c r="G404" s="25"/>
      <c r="N404" t="s">
        <v>214</v>
      </c>
    </row>
    <row r="405" spans="1:14" s="26" customFormat="1" x14ac:dyDescent="0.25">
      <c r="A405" s="264">
        <v>329</v>
      </c>
      <c r="B405" s="265"/>
      <c r="C405" s="266"/>
      <c r="D405" s="32" t="s">
        <v>61</v>
      </c>
      <c r="E405" s="23"/>
      <c r="F405" s="23">
        <f t="shared" ref="F405" si="173">F406</f>
        <v>0</v>
      </c>
      <c r="G405" s="23"/>
    </row>
    <row r="406" spans="1:14" x14ac:dyDescent="0.25">
      <c r="A406" s="267">
        <v>3299</v>
      </c>
      <c r="B406" s="268"/>
      <c r="C406" s="269"/>
      <c r="D406" s="36" t="s">
        <v>61</v>
      </c>
      <c r="E406" s="25"/>
      <c r="F406" s="25">
        <v>0</v>
      </c>
      <c r="G406" s="25"/>
    </row>
    <row r="407" spans="1:14" s="26" customFormat="1" x14ac:dyDescent="0.25">
      <c r="A407" s="260">
        <v>4</v>
      </c>
      <c r="B407" s="270"/>
      <c r="C407" s="271"/>
      <c r="D407" s="32" t="s">
        <v>14</v>
      </c>
      <c r="E407" s="23">
        <f t="shared" ref="E407:F409" si="174">E408</f>
        <v>0</v>
      </c>
      <c r="F407" s="23">
        <f t="shared" si="174"/>
        <v>0</v>
      </c>
      <c r="G407" s="23" t="s">
        <v>297</v>
      </c>
    </row>
    <row r="408" spans="1:14" s="26" customFormat="1" ht="25.5" x14ac:dyDescent="0.25">
      <c r="A408" s="264">
        <v>42</v>
      </c>
      <c r="B408" s="265"/>
      <c r="C408" s="266"/>
      <c r="D408" s="32" t="s">
        <v>31</v>
      </c>
      <c r="E408" s="23">
        <f t="shared" si="174"/>
        <v>0</v>
      </c>
      <c r="F408" s="23">
        <f t="shared" si="174"/>
        <v>0</v>
      </c>
      <c r="G408" s="23" t="s">
        <v>297</v>
      </c>
    </row>
    <row r="409" spans="1:14" s="26" customFormat="1" x14ac:dyDescent="0.25">
      <c r="A409" s="264">
        <v>422</v>
      </c>
      <c r="B409" s="265"/>
      <c r="C409" s="266"/>
      <c r="D409" s="32" t="s">
        <v>73</v>
      </c>
      <c r="E409" s="23"/>
      <c r="F409" s="23">
        <f t="shared" si="174"/>
        <v>0</v>
      </c>
      <c r="G409" s="23"/>
    </row>
    <row r="410" spans="1:14" x14ac:dyDescent="0.25">
      <c r="A410" s="267">
        <v>4226</v>
      </c>
      <c r="B410" s="268"/>
      <c r="C410" s="269"/>
      <c r="D410" s="36" t="s">
        <v>161</v>
      </c>
      <c r="E410" s="25"/>
      <c r="F410" s="25">
        <v>0</v>
      </c>
      <c r="G410" s="25"/>
    </row>
    <row r="411" spans="1:14" s="26" customFormat="1" x14ac:dyDescent="0.25">
      <c r="A411" s="281" t="s">
        <v>155</v>
      </c>
      <c r="B411" s="282"/>
      <c r="C411" s="283"/>
      <c r="D411" s="34" t="s">
        <v>156</v>
      </c>
      <c r="E411" s="38">
        <f t="shared" ref="E411" si="175">E412+E427</f>
        <v>5308.91</v>
      </c>
      <c r="F411" s="38">
        <f t="shared" ref="F411" si="176">F412+F427</f>
        <v>1112.02</v>
      </c>
      <c r="G411" s="38">
        <f>F411/E411*100</f>
        <v>20.946295943988503</v>
      </c>
    </row>
    <row r="412" spans="1:14" s="26" customFormat="1" x14ac:dyDescent="0.25">
      <c r="A412" s="260">
        <v>3</v>
      </c>
      <c r="B412" s="270"/>
      <c r="C412" s="271"/>
      <c r="D412" s="32" t="s">
        <v>12</v>
      </c>
      <c r="E412" s="23">
        <f t="shared" ref="E412" si="177">E413+E416</f>
        <v>5308.91</v>
      </c>
      <c r="F412" s="23">
        <f t="shared" ref="F412" si="178">F413+F416</f>
        <v>1112.02</v>
      </c>
      <c r="G412" s="23">
        <f t="shared" ref="G412" si="179">F412/E412*100</f>
        <v>20.946295943988503</v>
      </c>
    </row>
    <row r="413" spans="1:14" s="26" customFormat="1" x14ac:dyDescent="0.25">
      <c r="A413" s="264">
        <v>31</v>
      </c>
      <c r="B413" s="265"/>
      <c r="C413" s="266"/>
      <c r="D413" s="32" t="s">
        <v>13</v>
      </c>
      <c r="E413" s="23">
        <v>0</v>
      </c>
      <c r="F413" s="23">
        <f t="shared" ref="F413:F414" si="180">F414</f>
        <v>0</v>
      </c>
      <c r="G413" s="23" t="s">
        <v>297</v>
      </c>
    </row>
    <row r="414" spans="1:14" s="26" customFormat="1" x14ac:dyDescent="0.25">
      <c r="A414" s="264">
        <v>312</v>
      </c>
      <c r="B414" s="265"/>
      <c r="C414" s="266"/>
      <c r="D414" s="32" t="s">
        <v>53</v>
      </c>
      <c r="E414" s="23"/>
      <c r="F414" s="23">
        <f t="shared" si="180"/>
        <v>0</v>
      </c>
      <c r="G414" s="23"/>
    </row>
    <row r="415" spans="1:14" x14ac:dyDescent="0.25">
      <c r="A415" s="267">
        <v>3121</v>
      </c>
      <c r="B415" s="268"/>
      <c r="C415" s="269"/>
      <c r="D415" s="36" t="s">
        <v>53</v>
      </c>
      <c r="E415" s="25"/>
      <c r="F415" s="25">
        <v>0</v>
      </c>
      <c r="G415" s="25"/>
    </row>
    <row r="416" spans="1:14" s="26" customFormat="1" x14ac:dyDescent="0.25">
      <c r="A416" s="264">
        <v>32</v>
      </c>
      <c r="B416" s="265"/>
      <c r="C416" s="266"/>
      <c r="D416" s="32" t="s">
        <v>24</v>
      </c>
      <c r="E416" s="23">
        <v>5308.91</v>
      </c>
      <c r="F416" s="23">
        <f t="shared" ref="F416" si="181">F417+F420+F422+F425</f>
        <v>1112.02</v>
      </c>
      <c r="G416" s="23">
        <f>F416/E416*100</f>
        <v>20.946295943988503</v>
      </c>
    </row>
    <row r="417" spans="1:7" s="26" customFormat="1" x14ac:dyDescent="0.25">
      <c r="A417" s="264">
        <v>321</v>
      </c>
      <c r="B417" s="265"/>
      <c r="C417" s="266"/>
      <c r="D417" s="32" t="s">
        <v>56</v>
      </c>
      <c r="E417" s="23"/>
      <c r="F417" s="23">
        <f t="shared" ref="F417" si="182">F418+F419</f>
        <v>60</v>
      </c>
      <c r="G417" s="23"/>
    </row>
    <row r="418" spans="1:7" x14ac:dyDescent="0.25">
      <c r="A418" s="267">
        <v>3211</v>
      </c>
      <c r="B418" s="268"/>
      <c r="C418" s="269"/>
      <c r="D418" s="36" t="s">
        <v>66</v>
      </c>
      <c r="E418" s="25"/>
      <c r="F418" s="25">
        <v>60</v>
      </c>
      <c r="G418" s="25"/>
    </row>
    <row r="419" spans="1:7" x14ac:dyDescent="0.25">
      <c r="A419" s="267">
        <v>3213</v>
      </c>
      <c r="B419" s="268"/>
      <c r="C419" s="269"/>
      <c r="D419" s="36" t="s">
        <v>105</v>
      </c>
      <c r="E419" s="25"/>
      <c r="F419" s="25">
        <v>0</v>
      </c>
      <c r="G419" s="25"/>
    </row>
    <row r="420" spans="1:7" s="26" customFormat="1" x14ac:dyDescent="0.25">
      <c r="A420" s="264">
        <v>322</v>
      </c>
      <c r="B420" s="265"/>
      <c r="C420" s="266"/>
      <c r="D420" s="32" t="s">
        <v>58</v>
      </c>
      <c r="E420" s="23"/>
      <c r="F420" s="23">
        <f t="shared" ref="F420" si="183">F421</f>
        <v>0</v>
      </c>
      <c r="G420" s="23"/>
    </row>
    <row r="421" spans="1:7" x14ac:dyDescent="0.25">
      <c r="A421" s="267">
        <v>3227</v>
      </c>
      <c r="B421" s="268"/>
      <c r="C421" s="269"/>
      <c r="D421" s="36" t="s">
        <v>108</v>
      </c>
      <c r="E421" s="25"/>
      <c r="F421" s="25">
        <v>0</v>
      </c>
      <c r="G421" s="25"/>
    </row>
    <row r="422" spans="1:7" s="26" customFormat="1" x14ac:dyDescent="0.25">
      <c r="A422" s="264">
        <v>323</v>
      </c>
      <c r="B422" s="265"/>
      <c r="C422" s="266"/>
      <c r="D422" s="32" t="s">
        <v>71</v>
      </c>
      <c r="E422" s="23"/>
      <c r="F422" s="23">
        <f t="shared" ref="F422" si="184">F423+F424</f>
        <v>861.65</v>
      </c>
      <c r="G422" s="23"/>
    </row>
    <row r="423" spans="1:7" x14ac:dyDescent="0.25">
      <c r="A423" s="267">
        <v>3237</v>
      </c>
      <c r="B423" s="268"/>
      <c r="C423" s="269"/>
      <c r="D423" s="36" t="s">
        <v>72</v>
      </c>
      <c r="E423" s="25"/>
      <c r="F423" s="25">
        <v>861.65</v>
      </c>
      <c r="G423" s="25"/>
    </row>
    <row r="424" spans="1:7" x14ac:dyDescent="0.25">
      <c r="A424" s="267">
        <v>3239</v>
      </c>
      <c r="B424" s="268"/>
      <c r="C424" s="269"/>
      <c r="D424" s="36" t="s">
        <v>89</v>
      </c>
      <c r="E424" s="25"/>
      <c r="F424" s="25">
        <v>0</v>
      </c>
      <c r="G424" s="25"/>
    </row>
    <row r="425" spans="1:7" s="26" customFormat="1" x14ac:dyDescent="0.25">
      <c r="A425" s="264">
        <v>329</v>
      </c>
      <c r="B425" s="265"/>
      <c r="C425" s="266"/>
      <c r="D425" s="32" t="s">
        <v>61</v>
      </c>
      <c r="E425" s="23"/>
      <c r="F425" s="23">
        <f t="shared" ref="F425" si="185">F426</f>
        <v>190.37</v>
      </c>
      <c r="G425" s="23"/>
    </row>
    <row r="426" spans="1:7" x14ac:dyDescent="0.25">
      <c r="A426" s="267">
        <v>3299</v>
      </c>
      <c r="B426" s="268"/>
      <c r="C426" s="269"/>
      <c r="D426" s="36" t="s">
        <v>61</v>
      </c>
      <c r="E426" s="25"/>
      <c r="F426" s="25">
        <v>190.37</v>
      </c>
      <c r="G426" s="25"/>
    </row>
    <row r="427" spans="1:7" s="26" customFormat="1" x14ac:dyDescent="0.25">
      <c r="A427" s="260">
        <v>4</v>
      </c>
      <c r="B427" s="270"/>
      <c r="C427" s="271"/>
      <c r="D427" s="32" t="s">
        <v>14</v>
      </c>
      <c r="E427" s="23">
        <f t="shared" ref="E427:F429" si="186">E428</f>
        <v>0</v>
      </c>
      <c r="F427" s="23">
        <f t="shared" si="186"/>
        <v>0</v>
      </c>
      <c r="G427" s="23" t="s">
        <v>297</v>
      </c>
    </row>
    <row r="428" spans="1:7" s="26" customFormat="1" ht="25.5" x14ac:dyDescent="0.25">
      <c r="A428" s="264">
        <v>42</v>
      </c>
      <c r="B428" s="265"/>
      <c r="C428" s="266"/>
      <c r="D428" s="32" t="s">
        <v>31</v>
      </c>
      <c r="E428" s="23">
        <f t="shared" si="186"/>
        <v>0</v>
      </c>
      <c r="F428" s="23">
        <f t="shared" si="186"/>
        <v>0</v>
      </c>
      <c r="G428" s="23" t="s">
        <v>297</v>
      </c>
    </row>
    <row r="429" spans="1:7" s="26" customFormat="1" x14ac:dyDescent="0.25">
      <c r="A429" s="264">
        <v>422</v>
      </c>
      <c r="B429" s="265"/>
      <c r="C429" s="266"/>
      <c r="D429" s="32" t="s">
        <v>73</v>
      </c>
      <c r="E429" s="23"/>
      <c r="F429" s="23">
        <f t="shared" si="186"/>
        <v>0</v>
      </c>
      <c r="G429" s="23"/>
    </row>
    <row r="430" spans="1:7" x14ac:dyDescent="0.25">
      <c r="A430" s="267">
        <v>4226</v>
      </c>
      <c r="B430" s="268"/>
      <c r="C430" s="269"/>
      <c r="D430" s="36" t="s">
        <v>161</v>
      </c>
      <c r="E430" s="25"/>
      <c r="F430" s="25">
        <v>0</v>
      </c>
      <c r="G430" s="25"/>
    </row>
    <row r="431" spans="1:7" s="26" customFormat="1" x14ac:dyDescent="0.25">
      <c r="A431" s="281" t="s">
        <v>184</v>
      </c>
      <c r="B431" s="282"/>
      <c r="C431" s="283"/>
      <c r="D431" s="34" t="s">
        <v>183</v>
      </c>
      <c r="E431" s="38">
        <f t="shared" ref="E431:F432" si="187">E432</f>
        <v>0</v>
      </c>
      <c r="F431" s="38">
        <f t="shared" si="187"/>
        <v>0</v>
      </c>
      <c r="G431" s="38" t="s">
        <v>297</v>
      </c>
    </row>
    <row r="432" spans="1:7" s="26" customFormat="1" x14ac:dyDescent="0.25">
      <c r="A432" s="260">
        <v>3</v>
      </c>
      <c r="B432" s="270"/>
      <c r="C432" s="271"/>
      <c r="D432" s="32" t="s">
        <v>12</v>
      </c>
      <c r="E432" s="23">
        <f t="shared" si="187"/>
        <v>0</v>
      </c>
      <c r="F432" s="23">
        <f t="shared" si="187"/>
        <v>0</v>
      </c>
      <c r="G432" s="23" t="s">
        <v>297</v>
      </c>
    </row>
    <row r="433" spans="1:8" s="26" customFormat="1" x14ac:dyDescent="0.25">
      <c r="A433" s="264">
        <v>32</v>
      </c>
      <c r="B433" s="265"/>
      <c r="C433" s="266"/>
      <c r="D433" s="32" t="s">
        <v>24</v>
      </c>
      <c r="E433" s="23">
        <f t="shared" ref="E433:F434" si="188">E434</f>
        <v>0</v>
      </c>
      <c r="F433" s="23">
        <f t="shared" si="188"/>
        <v>0</v>
      </c>
      <c r="G433" s="23" t="s">
        <v>297</v>
      </c>
    </row>
    <row r="434" spans="1:8" s="26" customFormat="1" x14ac:dyDescent="0.25">
      <c r="A434" s="264">
        <v>329</v>
      </c>
      <c r="B434" s="265"/>
      <c r="C434" s="266"/>
      <c r="D434" s="32" t="s">
        <v>61</v>
      </c>
      <c r="E434" s="23"/>
      <c r="F434" s="23">
        <f t="shared" si="188"/>
        <v>0</v>
      </c>
      <c r="G434" s="23"/>
    </row>
    <row r="435" spans="1:8" x14ac:dyDescent="0.25">
      <c r="A435" s="267">
        <v>3299</v>
      </c>
      <c r="B435" s="268"/>
      <c r="C435" s="269"/>
      <c r="D435" s="36" t="s">
        <v>61</v>
      </c>
      <c r="E435" s="25"/>
      <c r="F435" s="25">
        <v>0</v>
      </c>
      <c r="G435" s="25"/>
    </row>
    <row r="436" spans="1:8" s="26" customFormat="1" x14ac:dyDescent="0.25">
      <c r="A436" s="278" t="s">
        <v>162</v>
      </c>
      <c r="B436" s="279"/>
      <c r="C436" s="280"/>
      <c r="D436" s="33" t="s">
        <v>126</v>
      </c>
      <c r="E436" s="39">
        <f t="shared" ref="E436:F440" si="189">E437</f>
        <v>0</v>
      </c>
      <c r="F436" s="39">
        <f t="shared" si="189"/>
        <v>0</v>
      </c>
      <c r="G436" s="39" t="s">
        <v>297</v>
      </c>
    </row>
    <row r="437" spans="1:8" s="26" customFormat="1" x14ac:dyDescent="0.25">
      <c r="A437" s="281" t="s">
        <v>153</v>
      </c>
      <c r="B437" s="282"/>
      <c r="C437" s="283"/>
      <c r="D437" s="34" t="s">
        <v>154</v>
      </c>
      <c r="E437" s="38">
        <f t="shared" si="189"/>
        <v>0</v>
      </c>
      <c r="F437" s="38">
        <f t="shared" si="189"/>
        <v>0</v>
      </c>
      <c r="G437" s="38" t="s">
        <v>297</v>
      </c>
    </row>
    <row r="438" spans="1:8" s="26" customFormat="1" x14ac:dyDescent="0.25">
      <c r="A438" s="260">
        <v>3</v>
      </c>
      <c r="B438" s="270"/>
      <c r="C438" s="271"/>
      <c r="D438" s="32" t="s">
        <v>12</v>
      </c>
      <c r="E438" s="23">
        <f t="shared" si="189"/>
        <v>0</v>
      </c>
      <c r="F438" s="23">
        <f t="shared" si="189"/>
        <v>0</v>
      </c>
      <c r="G438" s="23" t="s">
        <v>297</v>
      </c>
    </row>
    <row r="439" spans="1:8" s="26" customFormat="1" x14ac:dyDescent="0.25">
      <c r="A439" s="264">
        <v>32</v>
      </c>
      <c r="B439" s="265"/>
      <c r="C439" s="266"/>
      <c r="D439" s="32" t="s">
        <v>24</v>
      </c>
      <c r="E439" s="23">
        <f t="shared" si="189"/>
        <v>0</v>
      </c>
      <c r="F439" s="23">
        <f t="shared" si="189"/>
        <v>0</v>
      </c>
      <c r="G439" s="23" t="s">
        <v>297</v>
      </c>
    </row>
    <row r="440" spans="1:8" s="26" customFormat="1" x14ac:dyDescent="0.25">
      <c r="A440" s="264">
        <v>329</v>
      </c>
      <c r="B440" s="265"/>
      <c r="C440" s="266"/>
      <c r="D440" s="32" t="s">
        <v>61</v>
      </c>
      <c r="E440" s="23"/>
      <c r="F440" s="23">
        <f t="shared" si="189"/>
        <v>0</v>
      </c>
      <c r="G440" s="23"/>
    </row>
    <row r="441" spans="1:8" x14ac:dyDescent="0.25">
      <c r="A441" s="267">
        <v>3299</v>
      </c>
      <c r="B441" s="268"/>
      <c r="C441" s="269"/>
      <c r="D441" s="36" t="s">
        <v>61</v>
      </c>
      <c r="E441" s="25"/>
      <c r="F441" s="25">
        <v>0</v>
      </c>
      <c r="G441" s="25"/>
    </row>
    <row r="442" spans="1:8" s="26" customFormat="1" x14ac:dyDescent="0.25">
      <c r="A442" s="278" t="s">
        <v>127</v>
      </c>
      <c r="B442" s="279"/>
      <c r="C442" s="280"/>
      <c r="D442" s="33" t="s">
        <v>163</v>
      </c>
      <c r="E442" s="39">
        <f>E443+E471+E476</f>
        <v>321500</v>
      </c>
      <c r="F442" s="39">
        <f>F443+F471+F476</f>
        <v>148953.88</v>
      </c>
      <c r="G442" s="39">
        <f>F442/E442*100</f>
        <v>46.330911353032661</v>
      </c>
      <c r="H442" s="26" t="s">
        <v>228</v>
      </c>
    </row>
    <row r="443" spans="1:8" s="26" customFormat="1" x14ac:dyDescent="0.25">
      <c r="A443" s="281" t="s">
        <v>149</v>
      </c>
      <c r="B443" s="282"/>
      <c r="C443" s="283"/>
      <c r="D443" s="34" t="s">
        <v>150</v>
      </c>
      <c r="E443" s="38">
        <f>E444+E466</f>
        <v>77000</v>
      </c>
      <c r="F443" s="38">
        <f>F444+F466</f>
        <v>43953.510000000009</v>
      </c>
      <c r="G443" s="38">
        <f>F443/E443*100</f>
        <v>57.082480519480526</v>
      </c>
    </row>
    <row r="444" spans="1:8" s="26" customFormat="1" x14ac:dyDescent="0.25">
      <c r="A444" s="260">
        <v>3</v>
      </c>
      <c r="B444" s="270"/>
      <c r="C444" s="271"/>
      <c r="D444" s="32" t="s">
        <v>12</v>
      </c>
      <c r="E444" s="23">
        <f>E445+E452</f>
        <v>77000</v>
      </c>
      <c r="F444" s="23">
        <f t="shared" ref="F444" si="190">F445+F452</f>
        <v>42989.650000000009</v>
      </c>
      <c r="G444" s="23">
        <f t="shared" ref="G444:G445" si="191">F444/E444*100</f>
        <v>55.830714285714301</v>
      </c>
    </row>
    <row r="445" spans="1:8" s="26" customFormat="1" x14ac:dyDescent="0.25">
      <c r="A445" s="264">
        <v>31</v>
      </c>
      <c r="B445" s="265"/>
      <c r="C445" s="266"/>
      <c r="D445" s="115" t="s">
        <v>13</v>
      </c>
      <c r="E445" s="23">
        <v>5839.8</v>
      </c>
      <c r="F445" s="23">
        <f t="shared" ref="F445" si="192">F446+F448+F450</f>
        <v>0</v>
      </c>
      <c r="G445" s="23">
        <f t="shared" si="191"/>
        <v>0</v>
      </c>
    </row>
    <row r="446" spans="1:8" s="26" customFormat="1" x14ac:dyDescent="0.25">
      <c r="A446" s="264">
        <v>311</v>
      </c>
      <c r="B446" s="265"/>
      <c r="C446" s="266"/>
      <c r="D446" s="115" t="s">
        <v>131</v>
      </c>
      <c r="E446" s="23"/>
      <c r="F446" s="23">
        <f t="shared" ref="F446" si="193">F447</f>
        <v>0</v>
      </c>
      <c r="G446" s="23"/>
    </row>
    <row r="447" spans="1:8" x14ac:dyDescent="0.25">
      <c r="A447" s="267">
        <v>3111</v>
      </c>
      <c r="B447" s="268"/>
      <c r="C447" s="269"/>
      <c r="D447" s="36" t="s">
        <v>52</v>
      </c>
      <c r="E447" s="25"/>
      <c r="F447" s="25">
        <v>0</v>
      </c>
      <c r="G447" s="25"/>
    </row>
    <row r="448" spans="1:8" s="26" customFormat="1" x14ac:dyDescent="0.25">
      <c r="A448" s="264">
        <v>312</v>
      </c>
      <c r="B448" s="265"/>
      <c r="C448" s="266"/>
      <c r="D448" s="115" t="s">
        <v>53</v>
      </c>
      <c r="E448" s="23"/>
      <c r="F448" s="23">
        <f t="shared" ref="F448" si="194">F449</f>
        <v>0</v>
      </c>
      <c r="G448" s="23"/>
    </row>
    <row r="449" spans="1:12" x14ac:dyDescent="0.25">
      <c r="A449" s="267">
        <v>3121</v>
      </c>
      <c r="B449" s="268"/>
      <c r="C449" s="269"/>
      <c r="D449" s="36" t="s">
        <v>53</v>
      </c>
      <c r="E449" s="25"/>
      <c r="F449" s="25">
        <v>0</v>
      </c>
      <c r="G449" s="25"/>
    </row>
    <row r="450" spans="1:12" s="26" customFormat="1" x14ac:dyDescent="0.25">
      <c r="A450" s="264">
        <v>313</v>
      </c>
      <c r="B450" s="265"/>
      <c r="C450" s="266"/>
      <c r="D450" s="115" t="s">
        <v>54</v>
      </c>
      <c r="E450" s="23"/>
      <c r="F450" s="23">
        <f t="shared" ref="F450" si="195">F451</f>
        <v>0</v>
      </c>
      <c r="G450" s="23"/>
    </row>
    <row r="451" spans="1:12" x14ac:dyDescent="0.25">
      <c r="A451" s="267">
        <v>3132</v>
      </c>
      <c r="B451" s="268"/>
      <c r="C451" s="269"/>
      <c r="D451" s="36" t="s">
        <v>55</v>
      </c>
      <c r="E451" s="25"/>
      <c r="F451" s="25">
        <v>0</v>
      </c>
      <c r="G451" s="25"/>
    </row>
    <row r="452" spans="1:12" s="26" customFormat="1" x14ac:dyDescent="0.25">
      <c r="A452" s="264">
        <v>32</v>
      </c>
      <c r="B452" s="265"/>
      <c r="C452" s="266"/>
      <c r="D452" s="32" t="s">
        <v>24</v>
      </c>
      <c r="E452" s="23">
        <v>71160.2</v>
      </c>
      <c r="F452" s="23">
        <f>F453+F456+F461+F464</f>
        <v>42989.650000000009</v>
      </c>
      <c r="G452" s="23">
        <f>F452/E452*100</f>
        <v>60.412491814244497</v>
      </c>
    </row>
    <row r="453" spans="1:12" s="26" customFormat="1" x14ac:dyDescent="0.25">
      <c r="A453" s="264">
        <v>321</v>
      </c>
      <c r="B453" s="265"/>
      <c r="C453" s="266"/>
      <c r="D453" s="115" t="s">
        <v>56</v>
      </c>
      <c r="E453" s="23"/>
      <c r="F453" s="23">
        <f t="shared" ref="F453" si="196">F454</f>
        <v>1043.3599999999999</v>
      </c>
      <c r="G453" s="23"/>
    </row>
    <row r="454" spans="1:12" x14ac:dyDescent="0.25">
      <c r="A454" s="267">
        <v>3211</v>
      </c>
      <c r="B454" s="268"/>
      <c r="C454" s="269"/>
      <c r="D454" s="36" t="s">
        <v>66</v>
      </c>
      <c r="E454" s="25"/>
      <c r="F454" s="25">
        <v>1043.3599999999999</v>
      </c>
      <c r="G454" s="25"/>
    </row>
    <row r="455" spans="1:12" x14ac:dyDescent="0.25">
      <c r="A455" s="267">
        <v>3212</v>
      </c>
      <c r="B455" s="268"/>
      <c r="C455" s="269"/>
      <c r="D455" s="36" t="s">
        <v>133</v>
      </c>
      <c r="E455" s="25"/>
      <c r="F455" s="25">
        <v>0</v>
      </c>
      <c r="G455" s="25"/>
    </row>
    <row r="456" spans="1:12" s="26" customFormat="1" x14ac:dyDescent="0.25">
      <c r="A456" s="264">
        <v>322</v>
      </c>
      <c r="B456" s="265"/>
      <c r="C456" s="266"/>
      <c r="D456" s="32" t="s">
        <v>58</v>
      </c>
      <c r="E456" s="23"/>
      <c r="F456" s="23">
        <f t="shared" ref="F456" si="197">F457+F458+F459+F460</f>
        <v>38871.250000000007</v>
      </c>
      <c r="G456" s="23"/>
    </row>
    <row r="457" spans="1:12" x14ac:dyDescent="0.25">
      <c r="A457" s="267">
        <v>3221</v>
      </c>
      <c r="B457" s="268"/>
      <c r="C457" s="269"/>
      <c r="D457" s="36" t="s">
        <v>106</v>
      </c>
      <c r="E457" s="25"/>
      <c r="F457" s="25">
        <v>5282.03</v>
      </c>
      <c r="G457" s="25"/>
    </row>
    <row r="458" spans="1:12" x14ac:dyDescent="0.25">
      <c r="A458" s="267">
        <v>3222</v>
      </c>
      <c r="B458" s="268"/>
      <c r="C458" s="269"/>
      <c r="D458" s="36" t="s">
        <v>70</v>
      </c>
      <c r="E458" s="25"/>
      <c r="F458" s="25">
        <v>31807.99</v>
      </c>
      <c r="G458" s="25"/>
    </row>
    <row r="459" spans="1:12" x14ac:dyDescent="0.25">
      <c r="A459" s="267">
        <v>3225</v>
      </c>
      <c r="B459" s="268"/>
      <c r="C459" s="269"/>
      <c r="D459" s="36" t="s">
        <v>107</v>
      </c>
      <c r="E459" s="25"/>
      <c r="F459" s="25">
        <v>1040.9000000000001</v>
      </c>
      <c r="G459" s="25"/>
    </row>
    <row r="460" spans="1:12" x14ac:dyDescent="0.25">
      <c r="A460" s="267">
        <v>3227</v>
      </c>
      <c r="B460" s="268"/>
      <c r="C460" s="269"/>
      <c r="D460" s="36" t="s">
        <v>108</v>
      </c>
      <c r="E460" s="25"/>
      <c r="F460" s="25">
        <v>740.33</v>
      </c>
      <c r="G460" s="25"/>
    </row>
    <row r="461" spans="1:12" s="26" customFormat="1" x14ac:dyDescent="0.25">
      <c r="A461" s="264">
        <v>323</v>
      </c>
      <c r="B461" s="265"/>
      <c r="C461" s="266"/>
      <c r="D461" s="154" t="s">
        <v>71</v>
      </c>
      <c r="E461" s="23"/>
      <c r="F461" s="23">
        <f>F462+F463</f>
        <v>985.59999999999991</v>
      </c>
      <c r="G461" s="23"/>
    </row>
    <row r="462" spans="1:12" x14ac:dyDescent="0.25">
      <c r="A462" s="267">
        <v>3232</v>
      </c>
      <c r="B462" s="268"/>
      <c r="C462" s="269"/>
      <c r="D462" s="36" t="s">
        <v>115</v>
      </c>
      <c r="E462" s="25"/>
      <c r="F462" s="25">
        <v>941.8</v>
      </c>
      <c r="G462" s="25"/>
    </row>
    <row r="463" spans="1:12" x14ac:dyDescent="0.25">
      <c r="A463" s="267">
        <v>3236</v>
      </c>
      <c r="B463" s="268"/>
      <c r="C463" s="269"/>
      <c r="D463" s="36" t="s">
        <v>86</v>
      </c>
      <c r="E463" s="122"/>
      <c r="F463" s="122">
        <v>43.8</v>
      </c>
      <c r="G463" s="122"/>
      <c r="K463" s="26"/>
      <c r="L463" s="26"/>
    </row>
    <row r="464" spans="1:12" s="26" customFormat="1" x14ac:dyDescent="0.25">
      <c r="A464" s="264">
        <v>329</v>
      </c>
      <c r="B464" s="265"/>
      <c r="C464" s="266"/>
      <c r="D464" s="170" t="s">
        <v>61</v>
      </c>
      <c r="E464" s="23"/>
      <c r="F464" s="23">
        <f t="shared" ref="F464" si="198">F465</f>
        <v>2089.44</v>
      </c>
      <c r="G464" s="23"/>
    </row>
    <row r="465" spans="1:9" x14ac:dyDescent="0.25">
      <c r="A465" s="267">
        <v>3299</v>
      </c>
      <c r="B465" s="268"/>
      <c r="C465" s="269"/>
      <c r="D465" s="36" t="s">
        <v>61</v>
      </c>
      <c r="E465" s="25"/>
      <c r="F465" s="25">
        <v>2089.44</v>
      </c>
      <c r="G465" s="25"/>
    </row>
    <row r="466" spans="1:9" s="26" customFormat="1" x14ac:dyDescent="0.25">
      <c r="A466" s="260">
        <v>4</v>
      </c>
      <c r="B466" s="270"/>
      <c r="C466" s="271"/>
      <c r="D466" s="170" t="s">
        <v>14</v>
      </c>
      <c r="E466" s="23">
        <f t="shared" ref="E466:F466" si="199">E467</f>
        <v>0</v>
      </c>
      <c r="F466" s="23">
        <f t="shared" si="199"/>
        <v>963.86</v>
      </c>
      <c r="G466" s="23" t="s">
        <v>297</v>
      </c>
    </row>
    <row r="467" spans="1:9" s="26" customFormat="1" ht="25.5" x14ac:dyDescent="0.25">
      <c r="A467" s="264">
        <v>42</v>
      </c>
      <c r="B467" s="265"/>
      <c r="C467" s="266"/>
      <c r="D467" s="170" t="s">
        <v>31</v>
      </c>
      <c r="E467" s="23">
        <v>0</v>
      </c>
      <c r="F467" s="23">
        <f>F468+F471</f>
        <v>963.86</v>
      </c>
      <c r="G467" s="23" t="s">
        <v>297</v>
      </c>
    </row>
    <row r="468" spans="1:9" s="26" customFormat="1" x14ac:dyDescent="0.25">
      <c r="A468" s="264">
        <v>422</v>
      </c>
      <c r="B468" s="265"/>
      <c r="C468" s="266"/>
      <c r="D468" s="170" t="s">
        <v>73</v>
      </c>
      <c r="E468" s="23"/>
      <c r="F468" s="23">
        <f>F469+F470</f>
        <v>963.86</v>
      </c>
      <c r="G468" s="23"/>
    </row>
    <row r="469" spans="1:9" x14ac:dyDescent="0.25">
      <c r="A469" s="267">
        <v>4221</v>
      </c>
      <c r="B469" s="268"/>
      <c r="C469" s="269"/>
      <c r="D469" s="36" t="s">
        <v>74</v>
      </c>
      <c r="E469" s="25"/>
      <c r="F469" s="25">
        <v>759</v>
      </c>
      <c r="G469" s="25"/>
    </row>
    <row r="470" spans="1:9" x14ac:dyDescent="0.25">
      <c r="A470" s="267">
        <v>4227</v>
      </c>
      <c r="B470" s="268"/>
      <c r="C470" s="269"/>
      <c r="D470" s="36" t="s">
        <v>174</v>
      </c>
      <c r="E470" s="25"/>
      <c r="F470" s="25">
        <v>204.86</v>
      </c>
      <c r="G470" s="25"/>
    </row>
    <row r="471" spans="1:9" s="26" customFormat="1" ht="25.5" x14ac:dyDescent="0.25">
      <c r="A471" s="281" t="s">
        <v>159</v>
      </c>
      <c r="B471" s="282"/>
      <c r="C471" s="283"/>
      <c r="D471" s="34" t="s">
        <v>212</v>
      </c>
      <c r="E471" s="38">
        <f t="shared" ref="E471:F474" si="200">E472</f>
        <v>0</v>
      </c>
      <c r="F471" s="38">
        <f t="shared" si="200"/>
        <v>0</v>
      </c>
      <c r="G471" s="38" t="s">
        <v>297</v>
      </c>
    </row>
    <row r="472" spans="1:9" s="26" customFormat="1" x14ac:dyDescent="0.25">
      <c r="A472" s="260">
        <v>3</v>
      </c>
      <c r="B472" s="270"/>
      <c r="C472" s="271"/>
      <c r="D472" s="32" t="s">
        <v>12</v>
      </c>
      <c r="E472" s="23">
        <f t="shared" si="200"/>
        <v>0</v>
      </c>
      <c r="F472" s="23">
        <f t="shared" si="200"/>
        <v>0</v>
      </c>
      <c r="G472" s="23" t="s">
        <v>297</v>
      </c>
    </row>
    <row r="473" spans="1:9" s="26" customFormat="1" x14ac:dyDescent="0.25">
      <c r="A473" s="264">
        <v>32</v>
      </c>
      <c r="B473" s="265"/>
      <c r="C473" s="266"/>
      <c r="D473" s="115" t="s">
        <v>24</v>
      </c>
      <c r="E473" s="23">
        <f t="shared" si="200"/>
        <v>0</v>
      </c>
      <c r="F473" s="23">
        <f t="shared" si="200"/>
        <v>0</v>
      </c>
      <c r="G473" s="23" t="s">
        <v>297</v>
      </c>
    </row>
    <row r="474" spans="1:9" s="26" customFormat="1" x14ac:dyDescent="0.25">
      <c r="A474" s="264">
        <v>322</v>
      </c>
      <c r="B474" s="265"/>
      <c r="C474" s="266"/>
      <c r="D474" s="32" t="s">
        <v>58</v>
      </c>
      <c r="E474" s="23"/>
      <c r="F474" s="23">
        <f t="shared" si="200"/>
        <v>0</v>
      </c>
      <c r="G474" s="23"/>
    </row>
    <row r="475" spans="1:9" x14ac:dyDescent="0.25">
      <c r="A475" s="267">
        <v>3222</v>
      </c>
      <c r="B475" s="268"/>
      <c r="C475" s="269"/>
      <c r="D475" s="36" t="s">
        <v>70</v>
      </c>
      <c r="E475" s="25"/>
      <c r="F475" s="25">
        <v>0</v>
      </c>
      <c r="G475" s="25"/>
      <c r="H475" s="121"/>
      <c r="I475" s="123"/>
    </row>
    <row r="476" spans="1:9" s="26" customFormat="1" x14ac:dyDescent="0.25">
      <c r="A476" s="281" t="s">
        <v>153</v>
      </c>
      <c r="B476" s="282"/>
      <c r="C476" s="283"/>
      <c r="D476" s="34" t="s">
        <v>154</v>
      </c>
      <c r="E476" s="38">
        <f t="shared" ref="E476:F476" si="201">E477</f>
        <v>244500</v>
      </c>
      <c r="F476" s="38">
        <f t="shared" si="201"/>
        <v>105000.37</v>
      </c>
      <c r="G476" s="38">
        <f>F476/E476*100</f>
        <v>42.944936605316968</v>
      </c>
    </row>
    <row r="477" spans="1:9" s="26" customFormat="1" x14ac:dyDescent="0.25">
      <c r="A477" s="260">
        <v>3</v>
      </c>
      <c r="B477" s="270"/>
      <c r="C477" s="271"/>
      <c r="D477" s="32" t="s">
        <v>12</v>
      </c>
      <c r="E477" s="23">
        <f t="shared" ref="E477" si="202">E478+E485+E491</f>
        <v>244500</v>
      </c>
      <c r="F477" s="23">
        <f t="shared" ref="F477" si="203">F478+F485+F491</f>
        <v>105000.37</v>
      </c>
      <c r="G477" s="23">
        <f t="shared" ref="G477:G478" si="204">F477/E477*100</f>
        <v>42.944936605316968</v>
      </c>
    </row>
    <row r="478" spans="1:9" s="26" customFormat="1" x14ac:dyDescent="0.25">
      <c r="A478" s="264">
        <v>31</v>
      </c>
      <c r="B478" s="265"/>
      <c r="C478" s="266"/>
      <c r="D478" s="32" t="s">
        <v>13</v>
      </c>
      <c r="E478" s="23">
        <v>227500</v>
      </c>
      <c r="F478" s="23">
        <f t="shared" ref="F478" si="205">F479+F481+F483</f>
        <v>97834.25</v>
      </c>
      <c r="G478" s="23">
        <f t="shared" si="204"/>
        <v>43.004065934065935</v>
      </c>
    </row>
    <row r="479" spans="1:9" s="26" customFormat="1" x14ac:dyDescent="0.25">
      <c r="A479" s="264">
        <v>311</v>
      </c>
      <c r="B479" s="265"/>
      <c r="C479" s="266"/>
      <c r="D479" s="32" t="s">
        <v>131</v>
      </c>
      <c r="E479" s="23"/>
      <c r="F479" s="23">
        <f t="shared" ref="F479" si="206">F480</f>
        <v>81660.289999999994</v>
      </c>
      <c r="G479" s="23"/>
    </row>
    <row r="480" spans="1:9" x14ac:dyDescent="0.25">
      <c r="A480" s="267">
        <v>3111</v>
      </c>
      <c r="B480" s="268"/>
      <c r="C480" s="269"/>
      <c r="D480" s="36" t="s">
        <v>52</v>
      </c>
      <c r="E480" s="25"/>
      <c r="F480" s="25">
        <v>81660.289999999994</v>
      </c>
      <c r="G480" s="25"/>
    </row>
    <row r="481" spans="1:8" s="26" customFormat="1" x14ac:dyDescent="0.25">
      <c r="A481" s="264">
        <v>312</v>
      </c>
      <c r="B481" s="265"/>
      <c r="C481" s="266"/>
      <c r="D481" s="32" t="s">
        <v>53</v>
      </c>
      <c r="E481" s="23"/>
      <c r="F481" s="23">
        <f t="shared" ref="F481" si="207">F482</f>
        <v>2700</v>
      </c>
      <c r="G481" s="23"/>
    </row>
    <row r="482" spans="1:8" x14ac:dyDescent="0.25">
      <c r="A482" s="267">
        <v>3121</v>
      </c>
      <c r="B482" s="268"/>
      <c r="C482" s="269"/>
      <c r="D482" s="36" t="s">
        <v>53</v>
      </c>
      <c r="E482" s="25"/>
      <c r="F482" s="25">
        <v>2700</v>
      </c>
      <c r="G482" s="25"/>
    </row>
    <row r="483" spans="1:8" s="26" customFormat="1" x14ac:dyDescent="0.25">
      <c r="A483" s="264">
        <v>313</v>
      </c>
      <c r="B483" s="265"/>
      <c r="C483" s="266"/>
      <c r="D483" s="32" t="s">
        <v>54</v>
      </c>
      <c r="E483" s="23"/>
      <c r="F483" s="23">
        <f t="shared" ref="F483" si="208">F484</f>
        <v>13473.96</v>
      </c>
      <c r="G483" s="23"/>
    </row>
    <row r="484" spans="1:8" x14ac:dyDescent="0.25">
      <c r="A484" s="267">
        <v>3132</v>
      </c>
      <c r="B484" s="268"/>
      <c r="C484" s="269"/>
      <c r="D484" s="36" t="s">
        <v>55</v>
      </c>
      <c r="E484" s="25"/>
      <c r="F484" s="25">
        <v>13473.96</v>
      </c>
      <c r="G484" s="25"/>
    </row>
    <row r="485" spans="1:8" s="26" customFormat="1" x14ac:dyDescent="0.25">
      <c r="A485" s="264">
        <v>32</v>
      </c>
      <c r="B485" s="265"/>
      <c r="C485" s="266"/>
      <c r="D485" s="32" t="s">
        <v>24</v>
      </c>
      <c r="E485" s="23">
        <v>17000</v>
      </c>
      <c r="F485" s="23">
        <f t="shared" ref="F485" si="209">F486+F488</f>
        <v>3446.12</v>
      </c>
      <c r="G485" s="23">
        <f>F485/E485*100</f>
        <v>20.271294117647056</v>
      </c>
    </row>
    <row r="486" spans="1:8" s="26" customFormat="1" x14ac:dyDescent="0.25">
      <c r="A486" s="264">
        <v>321</v>
      </c>
      <c r="B486" s="265"/>
      <c r="C486" s="266"/>
      <c r="D486" s="32" t="s">
        <v>56</v>
      </c>
      <c r="E486" s="23"/>
      <c r="F486" s="23">
        <f t="shared" ref="F486" si="210">F487</f>
        <v>3446.12</v>
      </c>
      <c r="G486" s="23"/>
    </row>
    <row r="487" spans="1:8" x14ac:dyDescent="0.25">
      <c r="A487" s="267">
        <v>3212</v>
      </c>
      <c r="B487" s="268"/>
      <c r="C487" s="269"/>
      <c r="D487" s="36" t="s">
        <v>133</v>
      </c>
      <c r="E487" s="25"/>
      <c r="F487" s="25">
        <v>3446.12</v>
      </c>
      <c r="G487" s="25"/>
    </row>
    <row r="488" spans="1:8" s="26" customFormat="1" x14ac:dyDescent="0.25">
      <c r="A488" s="264">
        <v>323</v>
      </c>
      <c r="B488" s="265"/>
      <c r="C488" s="266"/>
      <c r="D488" s="32" t="s">
        <v>71</v>
      </c>
      <c r="E488" s="23"/>
      <c r="F488" s="23">
        <f t="shared" ref="F488" si="211">F489+F490</f>
        <v>0</v>
      </c>
      <c r="G488" s="23"/>
    </row>
    <row r="489" spans="1:8" x14ac:dyDescent="0.25">
      <c r="A489" s="267">
        <v>3232</v>
      </c>
      <c r="B489" s="268"/>
      <c r="C489" s="269"/>
      <c r="D489" s="36" t="s">
        <v>115</v>
      </c>
      <c r="E489" s="25"/>
      <c r="F489" s="25">
        <v>0</v>
      </c>
      <c r="G489" s="25"/>
      <c r="H489" s="25"/>
    </row>
    <row r="490" spans="1:8" x14ac:dyDescent="0.25">
      <c r="A490" s="267">
        <v>3237</v>
      </c>
      <c r="B490" s="268"/>
      <c r="C490" s="269"/>
      <c r="D490" s="36" t="s">
        <v>72</v>
      </c>
      <c r="E490" s="25"/>
      <c r="F490" s="25">
        <v>0</v>
      </c>
      <c r="G490" s="25"/>
    </row>
    <row r="491" spans="1:8" s="26" customFormat="1" x14ac:dyDescent="0.25">
      <c r="A491" s="264">
        <v>38</v>
      </c>
      <c r="B491" s="265"/>
      <c r="C491" s="266"/>
      <c r="D491" s="170" t="s">
        <v>164</v>
      </c>
      <c r="E491" s="23">
        <f t="shared" ref="E491:F492" si="212">E492</f>
        <v>0</v>
      </c>
      <c r="F491" s="23">
        <f t="shared" si="212"/>
        <v>3720</v>
      </c>
      <c r="G491" s="23" t="s">
        <v>297</v>
      </c>
    </row>
    <row r="492" spans="1:8" s="26" customFormat="1" x14ac:dyDescent="0.25">
      <c r="A492" s="264">
        <v>381</v>
      </c>
      <c r="B492" s="265"/>
      <c r="C492" s="266"/>
      <c r="D492" s="170" t="s">
        <v>49</v>
      </c>
      <c r="E492" s="23"/>
      <c r="F492" s="23">
        <f t="shared" si="212"/>
        <v>3720</v>
      </c>
      <c r="G492" s="23"/>
    </row>
    <row r="493" spans="1:8" x14ac:dyDescent="0.25">
      <c r="A493" s="267">
        <v>3812</v>
      </c>
      <c r="B493" s="268"/>
      <c r="C493" s="269"/>
      <c r="D493" s="36" t="s">
        <v>264</v>
      </c>
      <c r="E493" s="25"/>
      <c r="F493" s="25">
        <v>3720</v>
      </c>
      <c r="G493" s="25"/>
    </row>
    <row r="494" spans="1:8" s="26" customFormat="1" x14ac:dyDescent="0.25">
      <c r="A494" s="278" t="s">
        <v>167</v>
      </c>
      <c r="B494" s="279"/>
      <c r="C494" s="280"/>
      <c r="D494" s="33" t="s">
        <v>168</v>
      </c>
      <c r="E494" s="39">
        <f t="shared" ref="E494" si="213">E495+E500</f>
        <v>0</v>
      </c>
      <c r="F494" s="39">
        <f t="shared" ref="F494" si="214">F495+F500</f>
        <v>739.55</v>
      </c>
      <c r="G494" s="39" t="s">
        <v>297</v>
      </c>
      <c r="H494" s="26" t="s">
        <v>228</v>
      </c>
    </row>
    <row r="495" spans="1:8" s="26" customFormat="1" x14ac:dyDescent="0.25">
      <c r="A495" s="281" t="s">
        <v>145</v>
      </c>
      <c r="B495" s="282"/>
      <c r="C495" s="283"/>
      <c r="D495" s="34" t="s">
        <v>146</v>
      </c>
      <c r="E495" s="38">
        <f t="shared" ref="E495:F498" si="215">E496</f>
        <v>0</v>
      </c>
      <c r="F495" s="38">
        <f t="shared" si="215"/>
        <v>739.55</v>
      </c>
      <c r="G495" s="38" t="s">
        <v>297</v>
      </c>
    </row>
    <row r="496" spans="1:8" s="26" customFormat="1" x14ac:dyDescent="0.25">
      <c r="A496" s="260">
        <v>3</v>
      </c>
      <c r="B496" s="270"/>
      <c r="C496" s="271"/>
      <c r="D496" s="32" t="s">
        <v>12</v>
      </c>
      <c r="E496" s="23">
        <f t="shared" si="215"/>
        <v>0</v>
      </c>
      <c r="F496" s="23">
        <f t="shared" si="215"/>
        <v>739.55</v>
      </c>
      <c r="G496" s="23" t="s">
        <v>297</v>
      </c>
    </row>
    <row r="497" spans="1:8" s="26" customFormat="1" x14ac:dyDescent="0.25">
      <c r="A497" s="264">
        <v>32</v>
      </c>
      <c r="B497" s="265"/>
      <c r="C497" s="266"/>
      <c r="D497" s="32" t="s">
        <v>24</v>
      </c>
      <c r="E497" s="23">
        <f t="shared" si="215"/>
        <v>0</v>
      </c>
      <c r="F497" s="23">
        <f t="shared" si="215"/>
        <v>739.55</v>
      </c>
      <c r="G497" s="23" t="s">
        <v>297</v>
      </c>
    </row>
    <row r="498" spans="1:8" s="26" customFormat="1" x14ac:dyDescent="0.25">
      <c r="A498" s="264">
        <v>329</v>
      </c>
      <c r="B498" s="265"/>
      <c r="C498" s="266"/>
      <c r="D498" s="32" t="s">
        <v>61</v>
      </c>
      <c r="E498" s="23"/>
      <c r="F498" s="23">
        <f t="shared" si="215"/>
        <v>739.55</v>
      </c>
      <c r="G498" s="23"/>
    </row>
    <row r="499" spans="1:8" x14ac:dyDescent="0.25">
      <c r="A499" s="267">
        <v>3299</v>
      </c>
      <c r="B499" s="268"/>
      <c r="C499" s="269"/>
      <c r="D499" s="36" t="s">
        <v>61</v>
      </c>
      <c r="E499" s="25"/>
      <c r="F499" s="25">
        <v>739.55</v>
      </c>
      <c r="G499" s="25"/>
    </row>
    <row r="500" spans="1:8" s="26" customFormat="1" x14ac:dyDescent="0.25">
      <c r="A500" s="281" t="s">
        <v>153</v>
      </c>
      <c r="B500" s="282"/>
      <c r="C500" s="283"/>
      <c r="D500" s="34" t="s">
        <v>154</v>
      </c>
      <c r="E500" s="38">
        <f t="shared" ref="E500:F501" si="216">E501</f>
        <v>0</v>
      </c>
      <c r="F500" s="38">
        <f t="shared" si="216"/>
        <v>0</v>
      </c>
      <c r="G500" s="38" t="s">
        <v>297</v>
      </c>
    </row>
    <row r="501" spans="1:8" s="26" customFormat="1" x14ac:dyDescent="0.25">
      <c r="A501" s="260">
        <v>3</v>
      </c>
      <c r="B501" s="270"/>
      <c r="C501" s="271"/>
      <c r="D501" s="32" t="s">
        <v>12</v>
      </c>
      <c r="E501" s="23">
        <f t="shared" si="216"/>
        <v>0</v>
      </c>
      <c r="F501" s="23">
        <f t="shared" si="216"/>
        <v>0</v>
      </c>
      <c r="G501" s="23" t="s">
        <v>297</v>
      </c>
    </row>
    <row r="502" spans="1:8" s="26" customFormat="1" x14ac:dyDescent="0.25">
      <c r="A502" s="264">
        <v>32</v>
      </c>
      <c r="B502" s="265"/>
      <c r="C502" s="266"/>
      <c r="D502" s="32" t="s">
        <v>24</v>
      </c>
      <c r="E502" s="23">
        <f t="shared" ref="E502" si="217">E503+E505</f>
        <v>0</v>
      </c>
      <c r="F502" s="23">
        <f t="shared" ref="F502" si="218">F503+F505</f>
        <v>0</v>
      </c>
      <c r="G502" s="23" t="s">
        <v>297</v>
      </c>
    </row>
    <row r="503" spans="1:8" s="26" customFormat="1" x14ac:dyDescent="0.25">
      <c r="A503" s="264">
        <v>321</v>
      </c>
      <c r="B503" s="265"/>
      <c r="C503" s="266"/>
      <c r="D503" s="32" t="s">
        <v>56</v>
      </c>
      <c r="E503" s="23"/>
      <c r="F503" s="23">
        <f t="shared" ref="F503" si="219">F504</f>
        <v>0</v>
      </c>
      <c r="G503" s="23"/>
    </row>
    <row r="504" spans="1:8" x14ac:dyDescent="0.25">
      <c r="A504" s="267">
        <v>3211</v>
      </c>
      <c r="B504" s="268"/>
      <c r="C504" s="269"/>
      <c r="D504" s="36" t="s">
        <v>66</v>
      </c>
      <c r="E504" s="25"/>
      <c r="F504" s="25">
        <v>0</v>
      </c>
      <c r="G504" s="25"/>
    </row>
    <row r="505" spans="1:8" s="26" customFormat="1" x14ac:dyDescent="0.25">
      <c r="A505" s="264">
        <v>329</v>
      </c>
      <c r="B505" s="265"/>
      <c r="C505" s="266"/>
      <c r="D505" s="32" t="s">
        <v>61</v>
      </c>
      <c r="E505" s="23"/>
      <c r="F505" s="23">
        <f t="shared" ref="F505" si="220">F506</f>
        <v>0</v>
      </c>
      <c r="G505" s="23"/>
    </row>
    <row r="506" spans="1:8" x14ac:dyDescent="0.25">
      <c r="A506" s="267">
        <v>3299</v>
      </c>
      <c r="B506" s="268"/>
      <c r="C506" s="269"/>
      <c r="D506" s="36" t="s">
        <v>61</v>
      </c>
      <c r="E506" s="25"/>
      <c r="F506" s="25">
        <v>0</v>
      </c>
      <c r="G506" s="25"/>
    </row>
    <row r="507" spans="1:8" s="26" customFormat="1" x14ac:dyDescent="0.25">
      <c r="A507" s="278" t="s">
        <v>169</v>
      </c>
      <c r="B507" s="279"/>
      <c r="C507" s="280"/>
      <c r="D507" s="33" t="s">
        <v>170</v>
      </c>
      <c r="E507" s="39">
        <f t="shared" ref="E507:F511" si="221">E508</f>
        <v>663.61</v>
      </c>
      <c r="F507" s="39">
        <f t="shared" si="221"/>
        <v>995.9</v>
      </c>
      <c r="G507" s="39">
        <f>F507/E507*100</f>
        <v>150.0730850951613</v>
      </c>
      <c r="H507" s="26" t="s">
        <v>229</v>
      </c>
    </row>
    <row r="508" spans="1:8" s="26" customFormat="1" x14ac:dyDescent="0.25">
      <c r="A508" s="281" t="s">
        <v>153</v>
      </c>
      <c r="B508" s="282"/>
      <c r="C508" s="283"/>
      <c r="D508" s="34" t="s">
        <v>154</v>
      </c>
      <c r="E508" s="38">
        <f t="shared" si="221"/>
        <v>663.61</v>
      </c>
      <c r="F508" s="38">
        <f t="shared" si="221"/>
        <v>995.9</v>
      </c>
      <c r="G508" s="38">
        <f>F508/E508*100</f>
        <v>150.0730850951613</v>
      </c>
    </row>
    <row r="509" spans="1:8" s="26" customFormat="1" x14ac:dyDescent="0.25">
      <c r="A509" s="260">
        <v>3</v>
      </c>
      <c r="B509" s="270"/>
      <c r="C509" s="271"/>
      <c r="D509" s="32" t="s">
        <v>12</v>
      </c>
      <c r="E509" s="23">
        <f t="shared" si="221"/>
        <v>663.61</v>
      </c>
      <c r="F509" s="23">
        <f t="shared" si="221"/>
        <v>995.9</v>
      </c>
      <c r="G509" s="23">
        <f t="shared" ref="G509:G510" si="222">F509/E509*100</f>
        <v>150.0730850951613</v>
      </c>
    </row>
    <row r="510" spans="1:8" s="26" customFormat="1" x14ac:dyDescent="0.25">
      <c r="A510" s="264">
        <v>32</v>
      </c>
      <c r="B510" s="265"/>
      <c r="C510" s="266"/>
      <c r="D510" s="32" t="s">
        <v>24</v>
      </c>
      <c r="E510" s="23">
        <v>663.61</v>
      </c>
      <c r="F510" s="23">
        <f t="shared" si="221"/>
        <v>995.9</v>
      </c>
      <c r="G510" s="23">
        <f t="shared" si="222"/>
        <v>150.0730850951613</v>
      </c>
    </row>
    <row r="511" spans="1:8" s="26" customFormat="1" x14ac:dyDescent="0.25">
      <c r="A511" s="264">
        <v>329</v>
      </c>
      <c r="B511" s="265"/>
      <c r="C511" s="266"/>
      <c r="D511" s="32" t="s">
        <v>61</v>
      </c>
      <c r="E511" s="23"/>
      <c r="F511" s="23">
        <f t="shared" si="221"/>
        <v>995.9</v>
      </c>
      <c r="G511" s="23"/>
    </row>
    <row r="512" spans="1:8" x14ac:dyDescent="0.25">
      <c r="A512" s="267">
        <v>3299</v>
      </c>
      <c r="B512" s="268"/>
      <c r="C512" s="269"/>
      <c r="D512" s="36" t="s">
        <v>61</v>
      </c>
      <c r="E512" s="25"/>
      <c r="F512" s="25">
        <v>995.9</v>
      </c>
      <c r="G512" s="25"/>
    </row>
    <row r="513" spans="1:8" s="26" customFormat="1" x14ac:dyDescent="0.25">
      <c r="A513" s="278" t="s">
        <v>171</v>
      </c>
      <c r="B513" s="279"/>
      <c r="C513" s="280"/>
      <c r="D513" s="33" t="s">
        <v>143</v>
      </c>
      <c r="E513" s="39">
        <f t="shared" ref="E513" si="223">E514+E525+E530+E535+E544</f>
        <v>31189.85</v>
      </c>
      <c r="F513" s="39">
        <f t="shared" ref="F513" si="224">F514+F525+F530+F535+F544</f>
        <v>0</v>
      </c>
      <c r="G513" s="39">
        <f>F513/E513*100</f>
        <v>0</v>
      </c>
    </row>
    <row r="514" spans="1:8" s="26" customFormat="1" x14ac:dyDescent="0.25">
      <c r="A514" s="281" t="s">
        <v>145</v>
      </c>
      <c r="B514" s="282"/>
      <c r="C514" s="283"/>
      <c r="D514" s="34" t="s">
        <v>146</v>
      </c>
      <c r="E514" s="38">
        <f t="shared" ref="E514:F515" si="225">E515</f>
        <v>3981.68</v>
      </c>
      <c r="F514" s="38">
        <f t="shared" si="225"/>
        <v>0</v>
      </c>
      <c r="G514" s="38">
        <f>F514/E514*100</f>
        <v>0</v>
      </c>
      <c r="H514" s="26" t="s">
        <v>228</v>
      </c>
    </row>
    <row r="515" spans="1:8" s="26" customFormat="1" x14ac:dyDescent="0.25">
      <c r="A515" s="260">
        <v>4</v>
      </c>
      <c r="B515" s="270"/>
      <c r="C515" s="271"/>
      <c r="D515" s="32" t="s">
        <v>14</v>
      </c>
      <c r="E515" s="23">
        <f t="shared" si="225"/>
        <v>3981.68</v>
      </c>
      <c r="F515" s="23">
        <f t="shared" si="225"/>
        <v>0</v>
      </c>
      <c r="G515" s="23">
        <f t="shared" ref="G515:G516" si="226">F515/E515*100</f>
        <v>0</v>
      </c>
    </row>
    <row r="516" spans="1:8" s="26" customFormat="1" ht="25.5" x14ac:dyDescent="0.25">
      <c r="A516" s="264">
        <v>42</v>
      </c>
      <c r="B516" s="265"/>
      <c r="C516" s="266"/>
      <c r="D516" s="32" t="s">
        <v>31</v>
      </c>
      <c r="E516" s="23">
        <v>3981.68</v>
      </c>
      <c r="F516" s="23">
        <f t="shared" ref="F516" si="227">F517+F523</f>
        <v>0</v>
      </c>
      <c r="G516" s="23">
        <f t="shared" si="226"/>
        <v>0</v>
      </c>
    </row>
    <row r="517" spans="1:8" s="26" customFormat="1" x14ac:dyDescent="0.25">
      <c r="A517" s="264">
        <v>422</v>
      </c>
      <c r="B517" s="265"/>
      <c r="C517" s="266"/>
      <c r="D517" s="32" t="s">
        <v>73</v>
      </c>
      <c r="E517" s="23"/>
      <c r="F517" s="23">
        <f t="shared" ref="F517" si="228">F518+F519+F520+F521+F522</f>
        <v>0</v>
      </c>
      <c r="G517" s="23"/>
    </row>
    <row r="518" spans="1:8" x14ac:dyDescent="0.25">
      <c r="A518" s="267">
        <v>4221</v>
      </c>
      <c r="B518" s="268"/>
      <c r="C518" s="269"/>
      <c r="D518" s="36" t="s">
        <v>74</v>
      </c>
      <c r="E518" s="25"/>
      <c r="F518" s="25">
        <v>0</v>
      </c>
      <c r="G518" s="25"/>
    </row>
    <row r="519" spans="1:8" x14ac:dyDescent="0.25">
      <c r="A519" s="267">
        <v>4223</v>
      </c>
      <c r="B519" s="268"/>
      <c r="C519" s="269"/>
      <c r="D519" s="36" t="s">
        <v>172</v>
      </c>
      <c r="E519" s="25"/>
      <c r="F519" s="25">
        <v>0</v>
      </c>
      <c r="G519" s="25"/>
    </row>
    <row r="520" spans="1:8" x14ac:dyDescent="0.25">
      <c r="A520" s="267">
        <v>4225</v>
      </c>
      <c r="B520" s="268"/>
      <c r="C520" s="269"/>
      <c r="D520" s="36" t="s">
        <v>173</v>
      </c>
      <c r="E520" s="25"/>
      <c r="F520" s="25">
        <v>0</v>
      </c>
      <c r="G520" s="25"/>
    </row>
    <row r="521" spans="1:8" x14ac:dyDescent="0.25">
      <c r="A521" s="267">
        <v>4226</v>
      </c>
      <c r="B521" s="268"/>
      <c r="C521" s="269"/>
      <c r="D521" s="36" t="s">
        <v>161</v>
      </c>
      <c r="E521" s="25"/>
      <c r="F521" s="25">
        <v>0</v>
      </c>
      <c r="G521" s="25"/>
    </row>
    <row r="522" spans="1:8" x14ac:dyDescent="0.25">
      <c r="A522" s="267">
        <v>4227</v>
      </c>
      <c r="B522" s="268"/>
      <c r="C522" s="269"/>
      <c r="D522" s="36" t="s">
        <v>174</v>
      </c>
      <c r="E522" s="25"/>
      <c r="F522" s="25">
        <v>0</v>
      </c>
      <c r="G522" s="25"/>
    </row>
    <row r="523" spans="1:8" s="26" customFormat="1" ht="25.5" x14ac:dyDescent="0.25">
      <c r="A523" s="264">
        <v>424</v>
      </c>
      <c r="B523" s="265"/>
      <c r="C523" s="266"/>
      <c r="D523" s="32" t="s">
        <v>175</v>
      </c>
      <c r="E523" s="23"/>
      <c r="F523" s="23">
        <f t="shared" ref="F523" si="229">F524</f>
        <v>0</v>
      </c>
      <c r="G523" s="23"/>
    </row>
    <row r="524" spans="1:8" x14ac:dyDescent="0.25">
      <c r="A524" s="267">
        <v>4241</v>
      </c>
      <c r="B524" s="268"/>
      <c r="C524" s="269"/>
      <c r="D524" s="36" t="s">
        <v>176</v>
      </c>
      <c r="E524" s="25"/>
      <c r="F524" s="25">
        <v>0</v>
      </c>
      <c r="G524" s="25"/>
    </row>
    <row r="525" spans="1:8" s="26" customFormat="1" ht="25.5" x14ac:dyDescent="0.25">
      <c r="A525" s="281" t="s">
        <v>147</v>
      </c>
      <c r="B525" s="282"/>
      <c r="C525" s="283"/>
      <c r="D525" s="34" t="s">
        <v>148</v>
      </c>
      <c r="E525" s="38">
        <f t="shared" ref="E525:F528" si="230">E526</f>
        <v>0</v>
      </c>
      <c r="F525" s="38">
        <f t="shared" si="230"/>
        <v>0</v>
      </c>
      <c r="G525" s="38" t="s">
        <v>297</v>
      </c>
    </row>
    <row r="526" spans="1:8" s="26" customFormat="1" x14ac:dyDescent="0.25">
      <c r="A526" s="260">
        <v>4</v>
      </c>
      <c r="B526" s="270"/>
      <c r="C526" s="271"/>
      <c r="D526" s="32" t="s">
        <v>14</v>
      </c>
      <c r="E526" s="23">
        <f t="shared" si="230"/>
        <v>0</v>
      </c>
      <c r="F526" s="23">
        <f t="shared" si="230"/>
        <v>0</v>
      </c>
      <c r="G526" s="23" t="s">
        <v>297</v>
      </c>
    </row>
    <row r="527" spans="1:8" s="26" customFormat="1" ht="25.5" x14ac:dyDescent="0.25">
      <c r="A527" s="264">
        <v>42</v>
      </c>
      <c r="B527" s="265"/>
      <c r="C527" s="266"/>
      <c r="D527" s="32" t="s">
        <v>31</v>
      </c>
      <c r="E527" s="23">
        <f t="shared" si="230"/>
        <v>0</v>
      </c>
      <c r="F527" s="23">
        <f t="shared" si="230"/>
        <v>0</v>
      </c>
      <c r="G527" s="23" t="s">
        <v>297</v>
      </c>
    </row>
    <row r="528" spans="1:8" s="26" customFormat="1" x14ac:dyDescent="0.25">
      <c r="A528" s="264">
        <v>422</v>
      </c>
      <c r="B528" s="265"/>
      <c r="C528" s="266"/>
      <c r="D528" s="32" t="s">
        <v>73</v>
      </c>
      <c r="E528" s="23"/>
      <c r="F528" s="23">
        <f t="shared" si="230"/>
        <v>0</v>
      </c>
      <c r="G528" s="23"/>
    </row>
    <row r="529" spans="1:8" x14ac:dyDescent="0.25">
      <c r="A529" s="267">
        <v>4221</v>
      </c>
      <c r="B529" s="268"/>
      <c r="C529" s="269"/>
      <c r="D529" s="36" t="s">
        <v>74</v>
      </c>
      <c r="E529" s="25"/>
      <c r="F529" s="25">
        <v>0</v>
      </c>
      <c r="G529" s="25"/>
    </row>
    <row r="530" spans="1:8" s="26" customFormat="1" ht="25.5" x14ac:dyDescent="0.25">
      <c r="A530" s="281" t="s">
        <v>159</v>
      </c>
      <c r="B530" s="282"/>
      <c r="C530" s="283"/>
      <c r="D530" s="133" t="s">
        <v>216</v>
      </c>
      <c r="E530" s="38">
        <f t="shared" ref="E530:F533" si="231">E531</f>
        <v>0</v>
      </c>
      <c r="F530" s="38">
        <f t="shared" si="231"/>
        <v>0</v>
      </c>
      <c r="G530" s="38" t="s">
        <v>297</v>
      </c>
      <c r="H530" s="26" t="s">
        <v>228</v>
      </c>
    </row>
    <row r="531" spans="1:8" s="26" customFormat="1" x14ac:dyDescent="0.25">
      <c r="A531" s="260">
        <v>4</v>
      </c>
      <c r="B531" s="270"/>
      <c r="C531" s="271"/>
      <c r="D531" s="134" t="s">
        <v>14</v>
      </c>
      <c r="E531" s="23">
        <f t="shared" si="231"/>
        <v>0</v>
      </c>
      <c r="F531" s="23">
        <f t="shared" si="231"/>
        <v>0</v>
      </c>
      <c r="G531" s="23" t="s">
        <v>297</v>
      </c>
    </row>
    <row r="532" spans="1:8" s="26" customFormat="1" ht="25.5" x14ac:dyDescent="0.25">
      <c r="A532" s="264">
        <v>42</v>
      </c>
      <c r="B532" s="265"/>
      <c r="C532" s="266"/>
      <c r="D532" s="134" t="s">
        <v>31</v>
      </c>
      <c r="E532" s="23">
        <f t="shared" si="231"/>
        <v>0</v>
      </c>
      <c r="F532" s="23">
        <f t="shared" si="231"/>
        <v>0</v>
      </c>
      <c r="G532" s="23" t="s">
        <v>297</v>
      </c>
    </row>
    <row r="533" spans="1:8" s="26" customFormat="1" x14ac:dyDescent="0.25">
      <c r="A533" s="264">
        <v>421</v>
      </c>
      <c r="B533" s="265"/>
      <c r="C533" s="266"/>
      <c r="D533" s="134" t="s">
        <v>92</v>
      </c>
      <c r="E533" s="23"/>
      <c r="F533" s="23">
        <f t="shared" si="231"/>
        <v>0</v>
      </c>
      <c r="G533" s="23"/>
    </row>
    <row r="534" spans="1:8" x14ac:dyDescent="0.25">
      <c r="A534" s="267">
        <v>4214</v>
      </c>
      <c r="B534" s="268"/>
      <c r="C534" s="269"/>
      <c r="D534" s="36" t="s">
        <v>213</v>
      </c>
      <c r="E534" s="25"/>
      <c r="F534" s="25">
        <v>0</v>
      </c>
      <c r="G534" s="25"/>
    </row>
    <row r="535" spans="1:8" s="26" customFormat="1" x14ac:dyDescent="0.25">
      <c r="A535" s="281" t="s">
        <v>153</v>
      </c>
      <c r="B535" s="282"/>
      <c r="C535" s="283"/>
      <c r="D535" s="34" t="s">
        <v>154</v>
      </c>
      <c r="E535" s="38">
        <f t="shared" ref="E535:F542" si="232">E536</f>
        <v>27208.17</v>
      </c>
      <c r="F535" s="38">
        <f t="shared" si="232"/>
        <v>0</v>
      </c>
      <c r="G535" s="38">
        <f>F535/E535*100</f>
        <v>0</v>
      </c>
      <c r="H535" s="26" t="s">
        <v>231</v>
      </c>
    </row>
    <row r="536" spans="1:8" s="26" customFormat="1" x14ac:dyDescent="0.25">
      <c r="A536" s="260">
        <v>4</v>
      </c>
      <c r="B536" s="270"/>
      <c r="C536" s="271"/>
      <c r="D536" s="32" t="s">
        <v>14</v>
      </c>
      <c r="E536" s="23">
        <f t="shared" si="232"/>
        <v>27208.17</v>
      </c>
      <c r="F536" s="23">
        <f t="shared" si="232"/>
        <v>0</v>
      </c>
      <c r="G536" s="23">
        <f t="shared" ref="G536:G537" si="233">F536/E536*100</f>
        <v>0</v>
      </c>
    </row>
    <row r="537" spans="1:8" s="26" customFormat="1" ht="25.5" x14ac:dyDescent="0.25">
      <c r="A537" s="264">
        <v>42</v>
      </c>
      <c r="B537" s="265"/>
      <c r="C537" s="266"/>
      <c r="D537" s="32" t="s">
        <v>31</v>
      </c>
      <c r="E537" s="23">
        <v>27208.17</v>
      </c>
      <c r="F537" s="23">
        <f t="shared" ref="F537" si="234">F540+F542</f>
        <v>0</v>
      </c>
      <c r="G537" s="23">
        <f t="shared" si="233"/>
        <v>0</v>
      </c>
    </row>
    <row r="538" spans="1:8" s="26" customFormat="1" x14ac:dyDescent="0.25">
      <c r="A538" s="264">
        <v>421</v>
      </c>
      <c r="B538" s="265"/>
      <c r="C538" s="266"/>
      <c r="D538" s="134" t="s">
        <v>92</v>
      </c>
      <c r="E538" s="23"/>
      <c r="F538" s="23">
        <f t="shared" ref="F538" si="235">F539</f>
        <v>0</v>
      </c>
      <c r="G538" s="23"/>
    </row>
    <row r="539" spans="1:8" x14ac:dyDescent="0.25">
      <c r="A539" s="267">
        <v>4214</v>
      </c>
      <c r="B539" s="268"/>
      <c r="C539" s="269"/>
      <c r="D539" s="36" t="s">
        <v>213</v>
      </c>
      <c r="E539" s="25"/>
      <c r="F539" s="25">
        <v>0</v>
      </c>
      <c r="G539" s="25"/>
    </row>
    <row r="540" spans="1:8" s="26" customFormat="1" x14ac:dyDescent="0.25">
      <c r="A540" s="264">
        <v>422</v>
      </c>
      <c r="B540" s="265"/>
      <c r="C540" s="266"/>
      <c r="D540" s="118" t="s">
        <v>73</v>
      </c>
      <c r="E540" s="23"/>
      <c r="F540" s="23">
        <f t="shared" ref="F540" si="236">F541</f>
        <v>0</v>
      </c>
      <c r="G540" s="23"/>
    </row>
    <row r="541" spans="1:8" x14ac:dyDescent="0.25">
      <c r="A541" s="267">
        <v>4221</v>
      </c>
      <c r="B541" s="268"/>
      <c r="C541" s="269"/>
      <c r="D541" s="36" t="s">
        <v>74</v>
      </c>
      <c r="E541" s="25"/>
      <c r="F541" s="25">
        <v>0</v>
      </c>
      <c r="G541" s="25"/>
    </row>
    <row r="542" spans="1:8" s="26" customFormat="1" ht="25.5" x14ac:dyDescent="0.25">
      <c r="A542" s="264">
        <v>424</v>
      </c>
      <c r="B542" s="265"/>
      <c r="C542" s="266"/>
      <c r="D542" s="32" t="s">
        <v>175</v>
      </c>
      <c r="E542" s="23"/>
      <c r="F542" s="23">
        <f t="shared" si="232"/>
        <v>0</v>
      </c>
      <c r="G542" s="23"/>
    </row>
    <row r="543" spans="1:8" x14ac:dyDescent="0.25">
      <c r="A543" s="267">
        <v>4241</v>
      </c>
      <c r="B543" s="268"/>
      <c r="C543" s="269"/>
      <c r="D543" s="36" t="s">
        <v>176</v>
      </c>
      <c r="E543" s="25"/>
      <c r="F543" s="25">
        <v>0</v>
      </c>
      <c r="G543" s="25"/>
    </row>
    <row r="544" spans="1:8" s="26" customFormat="1" x14ac:dyDescent="0.25">
      <c r="A544" s="281" t="s">
        <v>155</v>
      </c>
      <c r="B544" s="282"/>
      <c r="C544" s="283"/>
      <c r="D544" s="34" t="s">
        <v>156</v>
      </c>
      <c r="E544" s="38">
        <f t="shared" ref="E544:F547" si="237">E545</f>
        <v>0</v>
      </c>
      <c r="F544" s="38">
        <f t="shared" si="237"/>
        <v>0</v>
      </c>
      <c r="G544" s="38" t="s">
        <v>297</v>
      </c>
      <c r="H544" s="26" t="s">
        <v>229</v>
      </c>
    </row>
    <row r="545" spans="1:7" s="26" customFormat="1" x14ac:dyDescent="0.25">
      <c r="A545" s="260">
        <v>4</v>
      </c>
      <c r="B545" s="270"/>
      <c r="C545" s="271"/>
      <c r="D545" s="32" t="s">
        <v>14</v>
      </c>
      <c r="E545" s="23">
        <f t="shared" si="237"/>
        <v>0</v>
      </c>
      <c r="F545" s="23">
        <f t="shared" si="237"/>
        <v>0</v>
      </c>
      <c r="G545" s="23" t="s">
        <v>297</v>
      </c>
    </row>
    <row r="546" spans="1:7" s="26" customFormat="1" ht="25.5" x14ac:dyDescent="0.25">
      <c r="A546" s="264">
        <v>42</v>
      </c>
      <c r="B546" s="265"/>
      <c r="C546" s="266"/>
      <c r="D546" s="32" t="s">
        <v>31</v>
      </c>
      <c r="E546" s="23">
        <f t="shared" si="237"/>
        <v>0</v>
      </c>
      <c r="F546" s="23">
        <f t="shared" si="237"/>
        <v>0</v>
      </c>
      <c r="G546" s="23" t="s">
        <v>297</v>
      </c>
    </row>
    <row r="547" spans="1:7" s="26" customFormat="1" x14ac:dyDescent="0.25">
      <c r="A547" s="264">
        <v>421</v>
      </c>
      <c r="B547" s="265"/>
      <c r="C547" s="266"/>
      <c r="D547" s="32" t="s">
        <v>92</v>
      </c>
      <c r="E547" s="23"/>
      <c r="F547" s="23">
        <f t="shared" si="237"/>
        <v>0</v>
      </c>
      <c r="G547" s="23"/>
    </row>
    <row r="548" spans="1:7" x14ac:dyDescent="0.25">
      <c r="A548" s="267">
        <v>4214</v>
      </c>
      <c r="B548" s="268"/>
      <c r="C548" s="269"/>
      <c r="D548" s="36" t="s">
        <v>213</v>
      </c>
      <c r="E548" s="25"/>
      <c r="F548" s="25">
        <v>0</v>
      </c>
      <c r="G548" s="25"/>
    </row>
    <row r="549" spans="1:7" s="26" customFormat="1" ht="25.5" x14ac:dyDescent="0.25">
      <c r="A549" s="264">
        <v>424</v>
      </c>
      <c r="B549" s="265"/>
      <c r="C549" s="266"/>
      <c r="D549" s="134" t="s">
        <v>175</v>
      </c>
      <c r="E549" s="23"/>
      <c r="F549" s="23">
        <f t="shared" ref="F549" si="238">F550</f>
        <v>0</v>
      </c>
      <c r="G549" s="23"/>
    </row>
    <row r="550" spans="1:7" x14ac:dyDescent="0.25">
      <c r="A550" s="267">
        <v>4241</v>
      </c>
      <c r="B550" s="268"/>
      <c r="C550" s="269"/>
      <c r="D550" s="36" t="s">
        <v>176</v>
      </c>
      <c r="E550" s="25"/>
      <c r="F550" s="25">
        <v>0</v>
      </c>
      <c r="G550" s="25"/>
    </row>
    <row r="551" spans="1:7" s="26" customFormat="1" x14ac:dyDescent="0.25">
      <c r="A551" s="278" t="s">
        <v>177</v>
      </c>
      <c r="B551" s="279"/>
      <c r="C551" s="280"/>
      <c r="D551" s="33" t="s">
        <v>178</v>
      </c>
      <c r="E551" s="39">
        <f t="shared" ref="E551" si="239">E552+E557</f>
        <v>0</v>
      </c>
      <c r="F551" s="39">
        <f t="shared" ref="F551" si="240">F552+F557</f>
        <v>0</v>
      </c>
      <c r="G551" s="39" t="s">
        <v>297</v>
      </c>
    </row>
    <row r="552" spans="1:7" s="26" customFormat="1" x14ac:dyDescent="0.25">
      <c r="A552" s="281" t="s">
        <v>145</v>
      </c>
      <c r="B552" s="282"/>
      <c r="C552" s="283"/>
      <c r="D552" s="34" t="s">
        <v>146</v>
      </c>
      <c r="E552" s="38">
        <f t="shared" ref="E552:F555" si="241">E553</f>
        <v>0</v>
      </c>
      <c r="F552" s="38">
        <f t="shared" si="241"/>
        <v>0</v>
      </c>
      <c r="G552" s="38" t="s">
        <v>297</v>
      </c>
    </row>
    <row r="553" spans="1:7" s="26" customFormat="1" x14ac:dyDescent="0.25">
      <c r="A553" s="260">
        <v>3</v>
      </c>
      <c r="B553" s="270"/>
      <c r="C553" s="271"/>
      <c r="D553" s="32" t="s">
        <v>12</v>
      </c>
      <c r="E553" s="23">
        <f t="shared" si="241"/>
        <v>0</v>
      </c>
      <c r="F553" s="23">
        <f t="shared" si="241"/>
        <v>0</v>
      </c>
      <c r="G553" s="23" t="s">
        <v>297</v>
      </c>
    </row>
    <row r="554" spans="1:7" s="26" customFormat="1" x14ac:dyDescent="0.25">
      <c r="A554" s="264">
        <v>32</v>
      </c>
      <c r="B554" s="265"/>
      <c r="C554" s="266"/>
      <c r="D554" s="32" t="s">
        <v>24</v>
      </c>
      <c r="E554" s="23">
        <f t="shared" si="241"/>
        <v>0</v>
      </c>
      <c r="F554" s="23">
        <f t="shared" si="241"/>
        <v>0</v>
      </c>
      <c r="G554" s="23" t="s">
        <v>297</v>
      </c>
    </row>
    <row r="555" spans="1:7" s="26" customFormat="1" x14ac:dyDescent="0.25">
      <c r="A555" s="264">
        <v>323</v>
      </c>
      <c r="B555" s="265"/>
      <c r="C555" s="266"/>
      <c r="D555" s="32" t="s">
        <v>71</v>
      </c>
      <c r="E555" s="23"/>
      <c r="F555" s="23">
        <f t="shared" si="241"/>
        <v>0</v>
      </c>
      <c r="G555" s="23"/>
    </row>
    <row r="556" spans="1:7" x14ac:dyDescent="0.25">
      <c r="A556" s="267">
        <v>3232</v>
      </c>
      <c r="B556" s="268"/>
      <c r="C556" s="269"/>
      <c r="D556" s="36" t="s">
        <v>115</v>
      </c>
      <c r="E556" s="25"/>
      <c r="F556" s="25">
        <v>0</v>
      </c>
      <c r="G556" s="25"/>
    </row>
    <row r="557" spans="1:7" s="26" customFormat="1" ht="25.5" x14ac:dyDescent="0.25">
      <c r="A557" s="281" t="s">
        <v>147</v>
      </c>
      <c r="B557" s="282"/>
      <c r="C557" s="283"/>
      <c r="D557" s="34" t="s">
        <v>148</v>
      </c>
      <c r="E557" s="38">
        <f t="shared" ref="E557:F560" si="242">E558</f>
        <v>0</v>
      </c>
      <c r="F557" s="38">
        <f t="shared" si="242"/>
        <v>0</v>
      </c>
      <c r="G557" s="38" t="s">
        <v>297</v>
      </c>
    </row>
    <row r="558" spans="1:7" s="26" customFormat="1" x14ac:dyDescent="0.25">
      <c r="A558" s="260">
        <v>3</v>
      </c>
      <c r="B558" s="270"/>
      <c r="C558" s="271"/>
      <c r="D558" s="32" t="s">
        <v>12</v>
      </c>
      <c r="E558" s="23">
        <f t="shared" si="242"/>
        <v>0</v>
      </c>
      <c r="F558" s="23">
        <f t="shared" si="242"/>
        <v>0</v>
      </c>
      <c r="G558" s="23" t="s">
        <v>297</v>
      </c>
    </row>
    <row r="559" spans="1:7" s="26" customFormat="1" x14ac:dyDescent="0.25">
      <c r="A559" s="264">
        <v>32</v>
      </c>
      <c r="B559" s="265"/>
      <c r="C559" s="266"/>
      <c r="D559" s="32" t="s">
        <v>24</v>
      </c>
      <c r="E559" s="23">
        <f t="shared" si="242"/>
        <v>0</v>
      </c>
      <c r="F559" s="23">
        <f t="shared" si="242"/>
        <v>0</v>
      </c>
      <c r="G559" s="23" t="s">
        <v>297</v>
      </c>
    </row>
    <row r="560" spans="1:7" s="26" customFormat="1" x14ac:dyDescent="0.25">
      <c r="A560" s="264">
        <v>323</v>
      </c>
      <c r="B560" s="265"/>
      <c r="C560" s="266"/>
      <c r="D560" s="32" t="s">
        <v>71</v>
      </c>
      <c r="E560" s="23"/>
      <c r="F560" s="23">
        <f t="shared" si="242"/>
        <v>0</v>
      </c>
      <c r="G560" s="23"/>
    </row>
    <row r="561" spans="1:8" x14ac:dyDescent="0.25">
      <c r="A561" s="267">
        <v>3232</v>
      </c>
      <c r="B561" s="268"/>
      <c r="C561" s="269"/>
      <c r="D561" s="36" t="s">
        <v>115</v>
      </c>
      <c r="E561" s="25"/>
      <c r="F561" s="25">
        <v>0</v>
      </c>
      <c r="G561" s="25"/>
    </row>
    <row r="562" spans="1:8" s="26" customFormat="1" x14ac:dyDescent="0.25">
      <c r="A562" s="278" t="s">
        <v>179</v>
      </c>
      <c r="B562" s="279"/>
      <c r="C562" s="280"/>
      <c r="D562" s="33" t="s">
        <v>180</v>
      </c>
      <c r="E562" s="39">
        <f t="shared" ref="E562:F563" si="243">E563</f>
        <v>0</v>
      </c>
      <c r="F562" s="39">
        <f t="shared" si="243"/>
        <v>0</v>
      </c>
      <c r="G562" s="39" t="s">
        <v>297</v>
      </c>
      <c r="H562" s="26" t="s">
        <v>231</v>
      </c>
    </row>
    <row r="563" spans="1:8" s="26" customFormat="1" x14ac:dyDescent="0.25">
      <c r="A563" s="281" t="s">
        <v>153</v>
      </c>
      <c r="B563" s="282"/>
      <c r="C563" s="283"/>
      <c r="D563" s="34" t="s">
        <v>154</v>
      </c>
      <c r="E563" s="38">
        <f t="shared" si="243"/>
        <v>0</v>
      </c>
      <c r="F563" s="38">
        <f t="shared" si="243"/>
        <v>0</v>
      </c>
      <c r="G563" s="38" t="s">
        <v>297</v>
      </c>
    </row>
    <row r="564" spans="1:8" s="26" customFormat="1" ht="17.25" customHeight="1" x14ac:dyDescent="0.25">
      <c r="A564" s="260">
        <v>3</v>
      </c>
      <c r="B564" s="270"/>
      <c r="C564" s="271"/>
      <c r="D564" s="32" t="s">
        <v>12</v>
      </c>
      <c r="E564" s="23">
        <f t="shared" ref="E564" si="244">E565+E570</f>
        <v>0</v>
      </c>
      <c r="F564" s="23">
        <f t="shared" ref="F564" si="245">F565+F570</f>
        <v>0</v>
      </c>
      <c r="G564" s="23" t="s">
        <v>297</v>
      </c>
    </row>
    <row r="565" spans="1:8" s="26" customFormat="1" x14ac:dyDescent="0.25">
      <c r="A565" s="264">
        <v>32</v>
      </c>
      <c r="B565" s="265"/>
      <c r="C565" s="266"/>
      <c r="D565" s="32" t="s">
        <v>24</v>
      </c>
      <c r="E565" s="23">
        <f t="shared" ref="E565" si="246">E566+E568</f>
        <v>0</v>
      </c>
      <c r="F565" s="23">
        <f t="shared" ref="F565" si="247">F566+F568</f>
        <v>0</v>
      </c>
      <c r="G565" s="23" t="s">
        <v>297</v>
      </c>
    </row>
    <row r="566" spans="1:8" s="26" customFormat="1" x14ac:dyDescent="0.25">
      <c r="A566" s="264">
        <v>322</v>
      </c>
      <c r="B566" s="265"/>
      <c r="C566" s="266"/>
      <c r="D566" s="32" t="s">
        <v>58</v>
      </c>
      <c r="E566" s="23"/>
      <c r="F566" s="23">
        <f t="shared" ref="F566" si="248">F567</f>
        <v>0</v>
      </c>
      <c r="G566" s="23"/>
    </row>
    <row r="567" spans="1:8" x14ac:dyDescent="0.25">
      <c r="A567" s="267">
        <v>3222</v>
      </c>
      <c r="B567" s="268"/>
      <c r="C567" s="269"/>
      <c r="D567" s="36" t="s">
        <v>70</v>
      </c>
      <c r="E567" s="25"/>
      <c r="F567" s="25">
        <v>0</v>
      </c>
      <c r="G567" s="25"/>
    </row>
    <row r="568" spans="1:8" s="26" customFormat="1" x14ac:dyDescent="0.25">
      <c r="A568" s="264">
        <v>329</v>
      </c>
      <c r="B568" s="265"/>
      <c r="C568" s="266"/>
      <c r="D568" s="32" t="s">
        <v>61</v>
      </c>
      <c r="E568" s="23"/>
      <c r="F568" s="23">
        <f t="shared" ref="F568" si="249">F569</f>
        <v>0</v>
      </c>
      <c r="G568" s="23"/>
    </row>
    <row r="569" spans="1:8" x14ac:dyDescent="0.25">
      <c r="A569" s="267">
        <v>3299</v>
      </c>
      <c r="B569" s="268"/>
      <c r="C569" s="269"/>
      <c r="D569" s="36" t="s">
        <v>61</v>
      </c>
      <c r="E569" s="25"/>
      <c r="F569" s="25">
        <v>0</v>
      </c>
      <c r="G569" s="25"/>
    </row>
    <row r="570" spans="1:8" s="26" customFormat="1" ht="25.5" x14ac:dyDescent="0.25">
      <c r="A570" s="264">
        <v>37</v>
      </c>
      <c r="B570" s="265"/>
      <c r="C570" s="266"/>
      <c r="D570" s="32" t="s">
        <v>111</v>
      </c>
      <c r="E570" s="23">
        <f t="shared" ref="E570:F571" si="250">E571</f>
        <v>0</v>
      </c>
      <c r="F570" s="23">
        <f t="shared" si="250"/>
        <v>0</v>
      </c>
      <c r="G570" s="23" t="s">
        <v>297</v>
      </c>
    </row>
    <row r="571" spans="1:8" s="26" customFormat="1" ht="25.5" x14ac:dyDescent="0.25">
      <c r="A571" s="264">
        <v>372</v>
      </c>
      <c r="B571" s="265"/>
      <c r="C571" s="266"/>
      <c r="D571" s="32" t="s">
        <v>78</v>
      </c>
      <c r="E571" s="23"/>
      <c r="F571" s="23">
        <f t="shared" si="250"/>
        <v>0</v>
      </c>
      <c r="G571" s="23"/>
    </row>
    <row r="572" spans="1:8" x14ac:dyDescent="0.25">
      <c r="A572" s="267">
        <v>3721</v>
      </c>
      <c r="B572" s="268"/>
      <c r="C572" s="269"/>
      <c r="D572" s="36" t="s">
        <v>79</v>
      </c>
      <c r="E572" s="25"/>
      <c r="F572" s="25">
        <v>0</v>
      </c>
      <c r="G572" s="25"/>
    </row>
    <row r="573" spans="1:8" s="26" customFormat="1" x14ac:dyDescent="0.25">
      <c r="A573" s="278" t="s">
        <v>181</v>
      </c>
      <c r="B573" s="279"/>
      <c r="C573" s="280"/>
      <c r="D573" s="33" t="s">
        <v>182</v>
      </c>
      <c r="E573" s="39">
        <f t="shared" ref="E573:F573" si="251">E574</f>
        <v>81015.86</v>
      </c>
      <c r="F573" s="39">
        <f t="shared" si="251"/>
        <v>103.95</v>
      </c>
      <c r="G573" s="39">
        <f>F573/E573*100</f>
        <v>0.12830821026895228</v>
      </c>
      <c r="H573" s="26" t="s">
        <v>231</v>
      </c>
    </row>
    <row r="574" spans="1:8" s="26" customFormat="1" x14ac:dyDescent="0.25">
      <c r="A574" s="281" t="s">
        <v>153</v>
      </c>
      <c r="B574" s="282"/>
      <c r="C574" s="283"/>
      <c r="D574" s="34" t="s">
        <v>154</v>
      </c>
      <c r="E574" s="38">
        <f t="shared" ref="E574" si="252">E575+E579</f>
        <v>81015.86</v>
      </c>
      <c r="F574" s="38">
        <f t="shared" ref="F574" si="253">F575+F579</f>
        <v>103.95</v>
      </c>
      <c r="G574" s="38">
        <f>F574/E574*100</f>
        <v>0.12830821026895228</v>
      </c>
    </row>
    <row r="575" spans="1:8" s="26" customFormat="1" x14ac:dyDescent="0.25">
      <c r="A575" s="260">
        <v>3</v>
      </c>
      <c r="B575" s="270"/>
      <c r="C575" s="271"/>
      <c r="D575" s="32" t="s">
        <v>12</v>
      </c>
      <c r="E575" s="23">
        <f t="shared" ref="E575:F577" si="254">E576</f>
        <v>75000</v>
      </c>
      <c r="F575" s="23">
        <f t="shared" si="254"/>
        <v>103.95</v>
      </c>
      <c r="G575" s="23">
        <f t="shared" ref="G575:G576" si="255">F575/E575*100</f>
        <v>0.1386</v>
      </c>
    </row>
    <row r="576" spans="1:8" s="26" customFormat="1" ht="25.5" x14ac:dyDescent="0.25">
      <c r="A576" s="264">
        <v>37</v>
      </c>
      <c r="B576" s="265"/>
      <c r="C576" s="266"/>
      <c r="D576" s="32" t="s">
        <v>111</v>
      </c>
      <c r="E576" s="23">
        <v>75000</v>
      </c>
      <c r="F576" s="23">
        <f t="shared" si="254"/>
        <v>103.95</v>
      </c>
      <c r="G576" s="23">
        <f t="shared" si="255"/>
        <v>0.1386</v>
      </c>
    </row>
    <row r="577" spans="1:8" s="26" customFormat="1" ht="25.5" x14ac:dyDescent="0.25">
      <c r="A577" s="264">
        <v>372</v>
      </c>
      <c r="B577" s="265"/>
      <c r="C577" s="266"/>
      <c r="D577" s="32" t="s">
        <v>78</v>
      </c>
      <c r="E577" s="23"/>
      <c r="F577" s="23">
        <f t="shared" si="254"/>
        <v>103.95</v>
      </c>
      <c r="G577" s="23"/>
    </row>
    <row r="578" spans="1:8" x14ac:dyDescent="0.25">
      <c r="A578" s="267">
        <v>3722</v>
      </c>
      <c r="B578" s="268"/>
      <c r="C578" s="269"/>
      <c r="D578" s="36" t="s">
        <v>80</v>
      </c>
      <c r="E578" s="25"/>
      <c r="F578" s="25">
        <v>103.95</v>
      </c>
      <c r="G578" s="25"/>
    </row>
    <row r="579" spans="1:8" s="26" customFormat="1" x14ac:dyDescent="0.25">
      <c r="A579" s="260">
        <v>4</v>
      </c>
      <c r="B579" s="270"/>
      <c r="C579" s="271"/>
      <c r="D579" s="32" t="s">
        <v>14</v>
      </c>
      <c r="E579" s="23">
        <f t="shared" ref="E579:F581" si="256">E580</f>
        <v>6015.86</v>
      </c>
      <c r="F579" s="23">
        <f t="shared" si="256"/>
        <v>0</v>
      </c>
      <c r="G579" s="23">
        <f t="shared" ref="G579:G580" si="257">F579/E579*100</f>
        <v>0</v>
      </c>
    </row>
    <row r="580" spans="1:8" s="26" customFormat="1" ht="25.5" x14ac:dyDescent="0.25">
      <c r="A580" s="264">
        <v>42</v>
      </c>
      <c r="B580" s="265"/>
      <c r="C580" s="266"/>
      <c r="D580" s="32" t="s">
        <v>31</v>
      </c>
      <c r="E580" s="23">
        <v>6015.86</v>
      </c>
      <c r="F580" s="23">
        <f t="shared" si="256"/>
        <v>0</v>
      </c>
      <c r="G580" s="23">
        <f t="shared" si="257"/>
        <v>0</v>
      </c>
    </row>
    <row r="581" spans="1:8" s="26" customFormat="1" ht="25.5" x14ac:dyDescent="0.25">
      <c r="A581" s="264">
        <v>424</v>
      </c>
      <c r="B581" s="265"/>
      <c r="C581" s="266"/>
      <c r="D581" s="32" t="s">
        <v>175</v>
      </c>
      <c r="E581" s="23"/>
      <c r="F581" s="23">
        <f t="shared" si="256"/>
        <v>0</v>
      </c>
      <c r="G581" s="23"/>
    </row>
    <row r="582" spans="1:8" x14ac:dyDescent="0.25">
      <c r="A582" s="267">
        <v>4241</v>
      </c>
      <c r="B582" s="268"/>
      <c r="C582" s="269"/>
      <c r="D582" s="36" t="s">
        <v>176</v>
      </c>
      <c r="E582" s="25"/>
      <c r="F582" s="25">
        <v>0</v>
      </c>
      <c r="G582" s="25"/>
    </row>
    <row r="583" spans="1:8" s="26" customFormat="1" ht="25.5" x14ac:dyDescent="0.25">
      <c r="A583" s="278" t="s">
        <v>262</v>
      </c>
      <c r="B583" s="279"/>
      <c r="C583" s="280"/>
      <c r="D583" s="116" t="s">
        <v>263</v>
      </c>
      <c r="E583" s="39">
        <f t="shared" ref="E583:F583" si="258">E584</f>
        <v>1168.95</v>
      </c>
      <c r="F583" s="39">
        <f t="shared" si="258"/>
        <v>0</v>
      </c>
      <c r="G583" s="39">
        <f>F583/E583*100</f>
        <v>0</v>
      </c>
      <c r="H583" s="176"/>
    </row>
    <row r="584" spans="1:8" s="26" customFormat="1" x14ac:dyDescent="0.25">
      <c r="A584" s="281" t="s">
        <v>153</v>
      </c>
      <c r="B584" s="282"/>
      <c r="C584" s="283"/>
      <c r="D584" s="117" t="s">
        <v>154</v>
      </c>
      <c r="E584" s="38">
        <f>E585</f>
        <v>1168.95</v>
      </c>
      <c r="F584" s="38">
        <f>F585</f>
        <v>0</v>
      </c>
      <c r="G584" s="38">
        <f>F584/E584*100</f>
        <v>0</v>
      </c>
    </row>
    <row r="585" spans="1:8" s="26" customFormat="1" ht="18.75" customHeight="1" x14ac:dyDescent="0.25">
      <c r="A585" s="260">
        <v>3</v>
      </c>
      <c r="B585" s="270"/>
      <c r="C585" s="271"/>
      <c r="D585" s="118" t="s">
        <v>12</v>
      </c>
      <c r="E585" s="23">
        <f t="shared" ref="E585" si="259">E586</f>
        <v>1168.95</v>
      </c>
      <c r="F585" s="23">
        <f t="shared" ref="F585" si="260">F586</f>
        <v>0</v>
      </c>
      <c r="G585" s="23">
        <f t="shared" ref="G585:G586" si="261">F585/E585*100</f>
        <v>0</v>
      </c>
    </row>
    <row r="586" spans="1:8" s="26" customFormat="1" x14ac:dyDescent="0.25">
      <c r="A586" s="264">
        <v>38</v>
      </c>
      <c r="B586" s="265"/>
      <c r="C586" s="266"/>
      <c r="D586" s="118" t="s">
        <v>164</v>
      </c>
      <c r="E586" s="23">
        <v>1168.95</v>
      </c>
      <c r="F586" s="23">
        <f>F587</f>
        <v>0</v>
      </c>
      <c r="G586" s="23">
        <f t="shared" si="261"/>
        <v>0</v>
      </c>
    </row>
    <row r="587" spans="1:8" s="26" customFormat="1" x14ac:dyDescent="0.25">
      <c r="A587" s="264">
        <v>381</v>
      </c>
      <c r="B587" s="265"/>
      <c r="C587" s="266"/>
      <c r="D587" s="118" t="s">
        <v>49</v>
      </c>
      <c r="E587" s="23"/>
      <c r="F587" s="23">
        <f>F588</f>
        <v>0</v>
      </c>
      <c r="G587" s="23"/>
    </row>
    <row r="588" spans="1:8" x14ac:dyDescent="0.25">
      <c r="A588" s="267">
        <v>3812</v>
      </c>
      <c r="B588" s="268"/>
      <c r="C588" s="269"/>
      <c r="D588" s="36" t="s">
        <v>264</v>
      </c>
      <c r="E588" s="25"/>
      <c r="F588" s="25">
        <v>0</v>
      </c>
      <c r="G588" s="25"/>
    </row>
    <row r="589" spans="1:8" hidden="1" x14ac:dyDescent="0.25">
      <c r="A589" s="267"/>
      <c r="B589" s="268"/>
      <c r="C589" s="269"/>
      <c r="D589" s="36"/>
      <c r="E589" s="25"/>
      <c r="F589" s="25"/>
      <c r="G589" s="25"/>
    </row>
    <row r="590" spans="1:8" x14ac:dyDescent="0.25">
      <c r="A590" s="278" t="s">
        <v>276</v>
      </c>
      <c r="B590" s="279"/>
      <c r="C590" s="280"/>
      <c r="D590" s="152" t="s">
        <v>278</v>
      </c>
      <c r="E590" s="39">
        <f t="shared" ref="E590:F590" si="262">E591</f>
        <v>33000</v>
      </c>
      <c r="F590" s="39">
        <f t="shared" si="262"/>
        <v>22647.27</v>
      </c>
      <c r="G590" s="39">
        <f>F590/E590*100</f>
        <v>68.628090909090915</v>
      </c>
      <c r="H590" s="26" t="s">
        <v>228</v>
      </c>
    </row>
    <row r="591" spans="1:8" x14ac:dyDescent="0.25">
      <c r="A591" s="281" t="s">
        <v>277</v>
      </c>
      <c r="B591" s="282"/>
      <c r="C591" s="283"/>
      <c r="D591" s="153" t="s">
        <v>154</v>
      </c>
      <c r="E591" s="38">
        <f>E592</f>
        <v>33000</v>
      </c>
      <c r="F591" s="38">
        <f>F592</f>
        <v>22647.27</v>
      </c>
      <c r="G591" s="38">
        <f>F591/E591*100</f>
        <v>68.628090909090915</v>
      </c>
    </row>
    <row r="592" spans="1:8" x14ac:dyDescent="0.25">
      <c r="A592" s="260">
        <v>3</v>
      </c>
      <c r="B592" s="270"/>
      <c r="C592" s="271"/>
      <c r="D592" s="154" t="s">
        <v>12</v>
      </c>
      <c r="E592" s="23">
        <f t="shared" ref="E592:F592" si="263">E593</f>
        <v>33000</v>
      </c>
      <c r="F592" s="23">
        <f t="shared" si="263"/>
        <v>22647.27</v>
      </c>
      <c r="G592" s="23">
        <f t="shared" ref="G592:G593" si="264">F592/E592*100</f>
        <v>68.628090909090915</v>
      </c>
    </row>
    <row r="593" spans="1:7" x14ac:dyDescent="0.25">
      <c r="A593" s="264">
        <v>32</v>
      </c>
      <c r="B593" s="265"/>
      <c r="C593" s="266"/>
      <c r="D593" s="154" t="s">
        <v>24</v>
      </c>
      <c r="E593" s="23">
        <v>33000</v>
      </c>
      <c r="F593" s="23">
        <f>F594+F596</f>
        <v>22647.27</v>
      </c>
      <c r="G593" s="23">
        <f t="shared" si="264"/>
        <v>68.628090909090915</v>
      </c>
    </row>
    <row r="594" spans="1:7" x14ac:dyDescent="0.25">
      <c r="A594" s="264">
        <v>321</v>
      </c>
      <c r="B594" s="265"/>
      <c r="C594" s="266"/>
      <c r="D594" s="154" t="s">
        <v>56</v>
      </c>
      <c r="E594" s="23"/>
      <c r="F594" s="23">
        <f>F595+F598</f>
        <v>0</v>
      </c>
      <c r="G594" s="23"/>
    </row>
    <row r="595" spans="1:7" x14ac:dyDescent="0.25">
      <c r="A595" s="267">
        <v>3211</v>
      </c>
      <c r="B595" s="268"/>
      <c r="C595" s="269"/>
      <c r="D595" s="36" t="s">
        <v>66</v>
      </c>
      <c r="E595" s="25"/>
      <c r="F595" s="25">
        <v>0</v>
      </c>
      <c r="G595" s="25"/>
    </row>
    <row r="596" spans="1:7" s="26" customFormat="1" x14ac:dyDescent="0.25">
      <c r="A596" s="264">
        <v>329</v>
      </c>
      <c r="B596" s="265"/>
      <c r="C596" s="266"/>
      <c r="D596" s="170" t="s">
        <v>61</v>
      </c>
      <c r="E596" s="23"/>
      <c r="F596" s="23">
        <f t="shared" ref="F596" si="265">F597</f>
        <v>22647.27</v>
      </c>
      <c r="G596" s="23"/>
    </row>
    <row r="597" spans="1:7" x14ac:dyDescent="0.25">
      <c r="A597" s="267">
        <v>3299</v>
      </c>
      <c r="B597" s="268"/>
      <c r="C597" s="269"/>
      <c r="D597" s="36" t="s">
        <v>61</v>
      </c>
      <c r="E597" s="25"/>
      <c r="F597" s="25">
        <v>22647.27</v>
      </c>
      <c r="G597" s="25"/>
    </row>
    <row r="600" spans="1:7" x14ac:dyDescent="0.25">
      <c r="A600" t="s">
        <v>303</v>
      </c>
      <c r="E600" s="127" t="s">
        <v>292</v>
      </c>
      <c r="F600" s="300" t="s">
        <v>294</v>
      </c>
      <c r="G600" s="300"/>
    </row>
    <row r="601" spans="1:7" x14ac:dyDescent="0.25">
      <c r="E601" s="127"/>
      <c r="F601" s="127"/>
      <c r="G601" s="127"/>
    </row>
    <row r="602" spans="1:7" x14ac:dyDescent="0.25">
      <c r="E602" s="127" t="s">
        <v>293</v>
      </c>
      <c r="F602" s="300" t="s">
        <v>295</v>
      </c>
      <c r="G602" s="300"/>
    </row>
  </sheetData>
  <sheetProtection algorithmName="SHA-512" hashValue="kWIf3T501rhGBNjlDpARJbQGnjCbwKxhRCzX+uNzu7lStT6HrkuKbA+oab0iO/JGM2vpZfFuhfk7pVj4R/5y8A==" saltValue="IHPqEF0bdvp0moaV5Ykv0Q==" spinCount="100000" sheet="1" objects="1" scenarios="1"/>
  <mergeCells count="595">
    <mergeCell ref="F600:G600"/>
    <mergeCell ref="F602:G602"/>
    <mergeCell ref="A1:G1"/>
    <mergeCell ref="A85:C85"/>
    <mergeCell ref="A86:C86"/>
    <mergeCell ref="A87:C87"/>
    <mergeCell ref="A88:C88"/>
    <mergeCell ref="A89:C89"/>
    <mergeCell ref="A90:C90"/>
    <mergeCell ref="A463:C463"/>
    <mergeCell ref="A466:C466"/>
    <mergeCell ref="A467:C467"/>
    <mergeCell ref="A468:C468"/>
    <mergeCell ref="A469:C469"/>
    <mergeCell ref="A470:C470"/>
    <mergeCell ref="A596:C596"/>
    <mergeCell ref="A597:C597"/>
    <mergeCell ref="A306:C306"/>
    <mergeCell ref="A307:C307"/>
    <mergeCell ref="A124:C124"/>
    <mergeCell ref="A184:C184"/>
    <mergeCell ref="A185:C185"/>
    <mergeCell ref="A186:C186"/>
    <mergeCell ref="A187:C187"/>
    <mergeCell ref="A160:C160"/>
    <mergeCell ref="A161:C161"/>
    <mergeCell ref="A151:C151"/>
    <mergeCell ref="A152:C152"/>
    <mergeCell ref="A153:C153"/>
    <mergeCell ref="A157:C157"/>
    <mergeCell ref="A172:C172"/>
    <mergeCell ref="A173:C173"/>
    <mergeCell ref="A174:C174"/>
    <mergeCell ref="A126:C126"/>
    <mergeCell ref="A127:C127"/>
    <mergeCell ref="A133:C133"/>
    <mergeCell ref="A134:C134"/>
    <mergeCell ref="A139:C139"/>
    <mergeCell ref="A140:C140"/>
    <mergeCell ref="A141:C141"/>
    <mergeCell ref="A142:C142"/>
    <mergeCell ref="A159:C159"/>
    <mergeCell ref="A517:C517"/>
    <mergeCell ref="A518:C518"/>
    <mergeCell ref="A519:C519"/>
    <mergeCell ref="A520:C520"/>
    <mergeCell ref="A516:C516"/>
    <mergeCell ref="A494:C494"/>
    <mergeCell ref="A500:C500"/>
    <mergeCell ref="A495:C495"/>
    <mergeCell ref="A496:C496"/>
    <mergeCell ref="A497:C497"/>
    <mergeCell ref="A498:C498"/>
    <mergeCell ref="A499:C499"/>
    <mergeCell ref="A506:C506"/>
    <mergeCell ref="A507:C507"/>
    <mergeCell ref="A511:C511"/>
    <mergeCell ref="A512:C512"/>
    <mergeCell ref="A513:C513"/>
    <mergeCell ref="A514:C514"/>
    <mergeCell ref="A515:C515"/>
    <mergeCell ref="A508:C508"/>
    <mergeCell ref="A509:C509"/>
    <mergeCell ref="A510:C510"/>
    <mergeCell ref="A501:C501"/>
    <mergeCell ref="A502:C502"/>
    <mergeCell ref="A583:C583"/>
    <mergeCell ref="A584:C584"/>
    <mergeCell ref="A585:C585"/>
    <mergeCell ref="A586:C586"/>
    <mergeCell ref="A587:C587"/>
    <mergeCell ref="A588:C588"/>
    <mergeCell ref="A589:C589"/>
    <mergeCell ref="A147:C147"/>
    <mergeCell ref="A148:C148"/>
    <mergeCell ref="A566:C566"/>
    <mergeCell ref="A562:C562"/>
    <mergeCell ref="A563:C563"/>
    <mergeCell ref="A564:C564"/>
    <mergeCell ref="A565:C565"/>
    <mergeCell ref="A567:C567"/>
    <mergeCell ref="A557:C557"/>
    <mergeCell ref="A558:C558"/>
    <mergeCell ref="A559:C559"/>
    <mergeCell ref="A560:C560"/>
    <mergeCell ref="A561:C561"/>
    <mergeCell ref="A552:C552"/>
    <mergeCell ref="A555:C555"/>
    <mergeCell ref="A556:C556"/>
    <mergeCell ref="A553:C553"/>
    <mergeCell ref="A554:C554"/>
    <mergeCell ref="A545:C545"/>
    <mergeCell ref="A546:C546"/>
    <mergeCell ref="A547:C547"/>
    <mergeCell ref="A548:C548"/>
    <mergeCell ref="A551:C551"/>
    <mergeCell ref="A536:C536"/>
    <mergeCell ref="A537:C537"/>
    <mergeCell ref="A542:C542"/>
    <mergeCell ref="A543:C543"/>
    <mergeCell ref="A544:C544"/>
    <mergeCell ref="A538:C538"/>
    <mergeCell ref="A539:C539"/>
    <mergeCell ref="A549:C549"/>
    <mergeCell ref="A550:C550"/>
    <mergeCell ref="A535:C535"/>
    <mergeCell ref="A540:C540"/>
    <mergeCell ref="A541:C541"/>
    <mergeCell ref="A521:C521"/>
    <mergeCell ref="A522:C522"/>
    <mergeCell ref="A523:C523"/>
    <mergeCell ref="A524:C524"/>
    <mergeCell ref="A525:C525"/>
    <mergeCell ref="A531:C531"/>
    <mergeCell ref="A532:C532"/>
    <mergeCell ref="A533:C533"/>
    <mergeCell ref="A534:C534"/>
    <mergeCell ref="A530:C530"/>
    <mergeCell ref="A526:C526"/>
    <mergeCell ref="A527:C527"/>
    <mergeCell ref="A528:C528"/>
    <mergeCell ref="A529:C529"/>
    <mergeCell ref="A503:C503"/>
    <mergeCell ref="A504:C504"/>
    <mergeCell ref="A505:C505"/>
    <mergeCell ref="A489:C489"/>
    <mergeCell ref="A490:C490"/>
    <mergeCell ref="A491:C491"/>
    <mergeCell ref="A492:C492"/>
    <mergeCell ref="A493:C493"/>
    <mergeCell ref="A484:C484"/>
    <mergeCell ref="A485:C485"/>
    <mergeCell ref="A486:C486"/>
    <mergeCell ref="A487:C487"/>
    <mergeCell ref="A488:C488"/>
    <mergeCell ref="A471:C471"/>
    <mergeCell ref="A472:C472"/>
    <mergeCell ref="A473:C473"/>
    <mergeCell ref="A459:C459"/>
    <mergeCell ref="A479:C479"/>
    <mergeCell ref="A480:C480"/>
    <mergeCell ref="A481:C481"/>
    <mergeCell ref="A482:C482"/>
    <mergeCell ref="A483:C483"/>
    <mergeCell ref="A474:C474"/>
    <mergeCell ref="A475:C475"/>
    <mergeCell ref="A476:C476"/>
    <mergeCell ref="A477:C477"/>
    <mergeCell ref="A478:C478"/>
    <mergeCell ref="A457:C457"/>
    <mergeCell ref="A458:C458"/>
    <mergeCell ref="A460:C460"/>
    <mergeCell ref="A443:C443"/>
    <mergeCell ref="A444:C444"/>
    <mergeCell ref="A452:C452"/>
    <mergeCell ref="A456:C456"/>
    <mergeCell ref="A464:C464"/>
    <mergeCell ref="A465:C465"/>
    <mergeCell ref="A445:C445"/>
    <mergeCell ref="A446:C446"/>
    <mergeCell ref="A447:C447"/>
    <mergeCell ref="A448:C448"/>
    <mergeCell ref="A449:C449"/>
    <mergeCell ref="A450:C450"/>
    <mergeCell ref="A451:C451"/>
    <mergeCell ref="A453:C453"/>
    <mergeCell ref="A454:C454"/>
    <mergeCell ref="A455:C455"/>
    <mergeCell ref="A461:C461"/>
    <mergeCell ref="A462:C462"/>
    <mergeCell ref="A438:C438"/>
    <mergeCell ref="A439:C439"/>
    <mergeCell ref="A440:C440"/>
    <mergeCell ref="A441:C441"/>
    <mergeCell ref="A442:C442"/>
    <mergeCell ref="A424:C424"/>
    <mergeCell ref="A425:C425"/>
    <mergeCell ref="A426:C426"/>
    <mergeCell ref="A436:C436"/>
    <mergeCell ref="A437:C437"/>
    <mergeCell ref="A432:C432"/>
    <mergeCell ref="A433:C433"/>
    <mergeCell ref="A434:C434"/>
    <mergeCell ref="A435:C435"/>
    <mergeCell ref="A427:C427"/>
    <mergeCell ref="A428:C428"/>
    <mergeCell ref="A429:C429"/>
    <mergeCell ref="A430:C430"/>
    <mergeCell ref="A419:C419"/>
    <mergeCell ref="A420:C420"/>
    <mergeCell ref="A421:C421"/>
    <mergeCell ref="A422:C422"/>
    <mergeCell ref="A423:C423"/>
    <mergeCell ref="A431:C431"/>
    <mergeCell ref="A415:C415"/>
    <mergeCell ref="A416:C416"/>
    <mergeCell ref="A417:C417"/>
    <mergeCell ref="A418:C418"/>
    <mergeCell ref="A414:C414"/>
    <mergeCell ref="A397:C397"/>
    <mergeCell ref="A398:C398"/>
    <mergeCell ref="A384:C384"/>
    <mergeCell ref="A387:C387"/>
    <mergeCell ref="A391:C391"/>
    <mergeCell ref="A392:C392"/>
    <mergeCell ref="A393:C393"/>
    <mergeCell ref="A404:C404"/>
    <mergeCell ref="A405:C405"/>
    <mergeCell ref="A390:C390"/>
    <mergeCell ref="A409:C409"/>
    <mergeCell ref="A410:C410"/>
    <mergeCell ref="A411:C411"/>
    <mergeCell ref="A412:C412"/>
    <mergeCell ref="A413:C413"/>
    <mergeCell ref="A406:C406"/>
    <mergeCell ref="A407:C407"/>
    <mergeCell ref="A408:C408"/>
    <mergeCell ref="A399:C399"/>
    <mergeCell ref="A400:C400"/>
    <mergeCell ref="A401:C401"/>
    <mergeCell ref="A402:C402"/>
    <mergeCell ref="A403:C403"/>
    <mergeCell ref="A394:C394"/>
    <mergeCell ref="A395:C395"/>
    <mergeCell ref="A396:C396"/>
    <mergeCell ref="A374:C374"/>
    <mergeCell ref="A375:C375"/>
    <mergeCell ref="A379:C379"/>
    <mergeCell ref="A380:C380"/>
    <mergeCell ref="A381:C381"/>
    <mergeCell ref="A382:C382"/>
    <mergeCell ref="A378:C378"/>
    <mergeCell ref="A383:C383"/>
    <mergeCell ref="A385:C385"/>
    <mergeCell ref="A386:C386"/>
    <mergeCell ref="A388:C388"/>
    <mergeCell ref="A389:C389"/>
    <mergeCell ref="A376:C376"/>
    <mergeCell ref="A377:C377"/>
    <mergeCell ref="A359:C359"/>
    <mergeCell ref="A360:C360"/>
    <mergeCell ref="A361:C361"/>
    <mergeCell ref="A353:C353"/>
    <mergeCell ref="A354:C354"/>
    <mergeCell ref="A355:C355"/>
    <mergeCell ref="A356:C356"/>
    <mergeCell ref="A357:C357"/>
    <mergeCell ref="A373:C373"/>
    <mergeCell ref="A362:C362"/>
    <mergeCell ref="A363:C363"/>
    <mergeCell ref="A365:C365"/>
    <mergeCell ref="A364:C364"/>
    <mergeCell ref="A366:C366"/>
    <mergeCell ref="A367:C367"/>
    <mergeCell ref="A368:C368"/>
    <mergeCell ref="A369:C369"/>
    <mergeCell ref="A370:C370"/>
    <mergeCell ref="A371:C371"/>
    <mergeCell ref="A372:C372"/>
    <mergeCell ref="A350:C350"/>
    <mergeCell ref="A351:C351"/>
    <mergeCell ref="A352:C352"/>
    <mergeCell ref="A343:C343"/>
    <mergeCell ref="A344:C344"/>
    <mergeCell ref="A345:C345"/>
    <mergeCell ref="A346:C346"/>
    <mergeCell ref="A347:C347"/>
    <mergeCell ref="A358:C358"/>
    <mergeCell ref="A341:C341"/>
    <mergeCell ref="A342:C342"/>
    <mergeCell ref="A333:C333"/>
    <mergeCell ref="A334:C334"/>
    <mergeCell ref="A335:C335"/>
    <mergeCell ref="A336:C336"/>
    <mergeCell ref="A337:C337"/>
    <mergeCell ref="A348:C348"/>
    <mergeCell ref="A349:C349"/>
    <mergeCell ref="A332:C332"/>
    <mergeCell ref="A323:C323"/>
    <mergeCell ref="A324:C324"/>
    <mergeCell ref="A325:C325"/>
    <mergeCell ref="A326:C326"/>
    <mergeCell ref="A327:C327"/>
    <mergeCell ref="A338:C338"/>
    <mergeCell ref="A339:C339"/>
    <mergeCell ref="A340:C340"/>
    <mergeCell ref="A322:C322"/>
    <mergeCell ref="A314:C314"/>
    <mergeCell ref="A315:C315"/>
    <mergeCell ref="A316:C316"/>
    <mergeCell ref="A317:C317"/>
    <mergeCell ref="A328:C328"/>
    <mergeCell ref="A329:C329"/>
    <mergeCell ref="A330:C330"/>
    <mergeCell ref="A331:C331"/>
    <mergeCell ref="A318:C318"/>
    <mergeCell ref="A319:C319"/>
    <mergeCell ref="A309:C309"/>
    <mergeCell ref="A310:C310"/>
    <mergeCell ref="A311:C311"/>
    <mergeCell ref="A312:C312"/>
    <mergeCell ref="A313:C313"/>
    <mergeCell ref="A320:C320"/>
    <mergeCell ref="A321:C321"/>
    <mergeCell ref="A305:C305"/>
    <mergeCell ref="A278:C278"/>
    <mergeCell ref="A279:C279"/>
    <mergeCell ref="A285:C285"/>
    <mergeCell ref="A286:C286"/>
    <mergeCell ref="A281:C281"/>
    <mergeCell ref="A289:C289"/>
    <mergeCell ref="A302:C302"/>
    <mergeCell ref="A303:C303"/>
    <mergeCell ref="A308:C308"/>
    <mergeCell ref="A274:C274"/>
    <mergeCell ref="A275:C275"/>
    <mergeCell ref="A276:C276"/>
    <mergeCell ref="A277:C277"/>
    <mergeCell ref="A292:C292"/>
    <mergeCell ref="A296:C296"/>
    <mergeCell ref="A300:C300"/>
    <mergeCell ref="A301:C301"/>
    <mergeCell ref="A304:C304"/>
    <mergeCell ref="A299:C299"/>
    <mergeCell ref="A293:C293"/>
    <mergeCell ref="A284:C284"/>
    <mergeCell ref="A294:C294"/>
    <mergeCell ref="A295:C295"/>
    <mergeCell ref="A287:C287"/>
    <mergeCell ref="A288:C288"/>
    <mergeCell ref="A290:C290"/>
    <mergeCell ref="A291:C291"/>
    <mergeCell ref="A280:C280"/>
    <mergeCell ref="A283:C283"/>
    <mergeCell ref="A297:C297"/>
    <mergeCell ref="A298:C298"/>
    <mergeCell ref="A282:C282"/>
    <mergeCell ref="A248:C248"/>
    <mergeCell ref="A249:C249"/>
    <mergeCell ref="A250:C250"/>
    <mergeCell ref="A238:C238"/>
    <mergeCell ref="A268:C268"/>
    <mergeCell ref="A272:C272"/>
    <mergeCell ref="A273:C273"/>
    <mergeCell ref="A253:C253"/>
    <mergeCell ref="A265:C265"/>
    <mergeCell ref="A256:C256"/>
    <mergeCell ref="A257:C257"/>
    <mergeCell ref="A258:C258"/>
    <mergeCell ref="A261:C261"/>
    <mergeCell ref="A262:C262"/>
    <mergeCell ref="A263:C263"/>
    <mergeCell ref="A264:C264"/>
    <mergeCell ref="A259:C259"/>
    <mergeCell ref="A260:C260"/>
    <mergeCell ref="A254:C254"/>
    <mergeCell ref="A255:C255"/>
    <mergeCell ref="A266:C266"/>
    <mergeCell ref="A267:C267"/>
    <mergeCell ref="A270:C270"/>
    <mergeCell ref="A271:C271"/>
    <mergeCell ref="A110:C110"/>
    <mergeCell ref="A111:C111"/>
    <mergeCell ref="A112:C112"/>
    <mergeCell ref="A234:C234"/>
    <mergeCell ref="A113:C113"/>
    <mergeCell ref="A203:C203"/>
    <mergeCell ref="A204:C204"/>
    <mergeCell ref="A205:C205"/>
    <mergeCell ref="A121:C121"/>
    <mergeCell ref="A194:C194"/>
    <mergeCell ref="A190:C190"/>
    <mergeCell ref="A128:C128"/>
    <mergeCell ref="A129:C129"/>
    <mergeCell ref="A130:C130"/>
    <mergeCell ref="A131:C131"/>
    <mergeCell ref="A132:C132"/>
    <mergeCell ref="A122:C122"/>
    <mergeCell ref="A125:C125"/>
    <mergeCell ref="A123:C123"/>
    <mergeCell ref="A188:C188"/>
    <mergeCell ref="A135:C135"/>
    <mergeCell ref="A136:C136"/>
    <mergeCell ref="A137:C137"/>
    <mergeCell ref="A138:C138"/>
    <mergeCell ref="A45:C45"/>
    <mergeCell ref="A46:C46"/>
    <mergeCell ref="A47:C47"/>
    <mergeCell ref="A118:C118"/>
    <mergeCell ref="A119:C119"/>
    <mergeCell ref="A120:C120"/>
    <mergeCell ref="A102:C102"/>
    <mergeCell ref="A115:C115"/>
    <mergeCell ref="A116:C116"/>
    <mergeCell ref="A117:C117"/>
    <mergeCell ref="A94:C94"/>
    <mergeCell ref="A95:C95"/>
    <mergeCell ref="A96:C96"/>
    <mergeCell ref="A103:C103"/>
    <mergeCell ref="A101:C101"/>
    <mergeCell ref="A97:C97"/>
    <mergeCell ref="A98:C98"/>
    <mergeCell ref="A99:C99"/>
    <mergeCell ref="A100:C100"/>
    <mergeCell ref="A93:C93"/>
    <mergeCell ref="A81:C81"/>
    <mergeCell ref="A106:C106"/>
    <mergeCell ref="A114:C114"/>
    <mergeCell ref="A109:C109"/>
    <mergeCell ref="A3:G3"/>
    <mergeCell ref="A5:C5"/>
    <mergeCell ref="A10:C10"/>
    <mergeCell ref="A7:C7"/>
    <mergeCell ref="A44:C44"/>
    <mergeCell ref="A35:C35"/>
    <mergeCell ref="A36:C36"/>
    <mergeCell ref="A37:C37"/>
    <mergeCell ref="A38:C38"/>
    <mergeCell ref="A39:C39"/>
    <mergeCell ref="A11:C11"/>
    <mergeCell ref="A18:C18"/>
    <mergeCell ref="A17:C17"/>
    <mergeCell ref="A12:C12"/>
    <mergeCell ref="A16:C16"/>
    <mergeCell ref="A13:C13"/>
    <mergeCell ref="A6:C6"/>
    <mergeCell ref="A14:C14"/>
    <mergeCell ref="A15:C15"/>
    <mergeCell ref="A8:C8"/>
    <mergeCell ref="A9:C9"/>
    <mergeCell ref="A34:C34"/>
    <mergeCell ref="A19:C19"/>
    <mergeCell ref="A20:C20"/>
    <mergeCell ref="A21:C21"/>
    <mergeCell ref="A22:C22"/>
    <mergeCell ref="A23:C23"/>
    <mergeCell ref="A25:C25"/>
    <mergeCell ref="A26:C26"/>
    <mergeCell ref="A27:C27"/>
    <mergeCell ref="A28:C28"/>
    <mergeCell ref="A29:C29"/>
    <mergeCell ref="A232:C232"/>
    <mergeCell ref="A233:C233"/>
    <mergeCell ref="A239:C239"/>
    <mergeCell ref="A240:C240"/>
    <mergeCell ref="A206:C206"/>
    <mergeCell ref="A242:C242"/>
    <mergeCell ref="A48:C48"/>
    <mergeCell ref="A49:C49"/>
    <mergeCell ref="A66:C66"/>
    <mergeCell ref="A50:C50"/>
    <mergeCell ref="A51:C51"/>
    <mergeCell ref="A52:C52"/>
    <mergeCell ref="A62:C62"/>
    <mergeCell ref="A63:C63"/>
    <mergeCell ref="A54:C54"/>
    <mergeCell ref="A56:C56"/>
    <mergeCell ref="A57:C57"/>
    <mergeCell ref="A64:C64"/>
    <mergeCell ref="A65:C65"/>
    <mergeCell ref="A58:C58"/>
    <mergeCell ref="A59:C59"/>
    <mergeCell ref="A60:C60"/>
    <mergeCell ref="A53:C53"/>
    <mergeCell ref="A78:C78"/>
    <mergeCell ref="A582:C582"/>
    <mergeCell ref="A568:C568"/>
    <mergeCell ref="A569:C569"/>
    <mergeCell ref="A570:C570"/>
    <mergeCell ref="A571:C571"/>
    <mergeCell ref="A572:C572"/>
    <mergeCell ref="A578:C578"/>
    <mergeCell ref="A579:C579"/>
    <mergeCell ref="A580:C580"/>
    <mergeCell ref="A581:C581"/>
    <mergeCell ref="A577:C577"/>
    <mergeCell ref="A573:C573"/>
    <mergeCell ref="A574:C574"/>
    <mergeCell ref="A575:C575"/>
    <mergeCell ref="A576:C576"/>
    <mergeCell ref="A217:C217"/>
    <mergeCell ref="A209:C209"/>
    <mergeCell ref="A207:C207"/>
    <mergeCell ref="A208:C208"/>
    <mergeCell ref="A199:C199"/>
    <mergeCell ref="A200:C200"/>
    <mergeCell ref="A201:C201"/>
    <mergeCell ref="A210:C210"/>
    <mergeCell ref="A202:C202"/>
    <mergeCell ref="A144:C144"/>
    <mergeCell ref="A145:C145"/>
    <mergeCell ref="A146:C146"/>
    <mergeCell ref="A149:C149"/>
    <mergeCell ref="A150:C150"/>
    <mergeCell ref="A68:C68"/>
    <mergeCell ref="A67:C67"/>
    <mergeCell ref="A55:C55"/>
    <mergeCell ref="A213:C213"/>
    <mergeCell ref="A143:C143"/>
    <mergeCell ref="A154:C154"/>
    <mergeCell ref="A155:C155"/>
    <mergeCell ref="A156:C156"/>
    <mergeCell ref="A162:C162"/>
    <mergeCell ref="A195:C195"/>
    <mergeCell ref="A191:C191"/>
    <mergeCell ref="A158:C158"/>
    <mergeCell ref="A189:C189"/>
    <mergeCell ref="A179:C179"/>
    <mergeCell ref="A182:C182"/>
    <mergeCell ref="A183:C183"/>
    <mergeCell ref="A79:C79"/>
    <mergeCell ref="A80:C80"/>
    <mergeCell ref="A91:C91"/>
    <mergeCell ref="A24:C24"/>
    <mergeCell ref="A104:C104"/>
    <mergeCell ref="A105:C105"/>
    <mergeCell ref="A107:C107"/>
    <mergeCell ref="A108:C108"/>
    <mergeCell ref="A40:C40"/>
    <mergeCell ref="A41:C41"/>
    <mergeCell ref="A42:C42"/>
    <mergeCell ref="A43:C43"/>
    <mergeCell ref="A30:C30"/>
    <mergeCell ref="A31:C31"/>
    <mergeCell ref="A32:C32"/>
    <mergeCell ref="A33:C33"/>
    <mergeCell ref="A71:C71"/>
    <mergeCell ref="A70:C70"/>
    <mergeCell ref="A92:C92"/>
    <mergeCell ref="A61:C61"/>
    <mergeCell ref="A69:C69"/>
    <mergeCell ref="A72:C72"/>
    <mergeCell ref="A73:C73"/>
    <mergeCell ref="A76:C76"/>
    <mergeCell ref="A77:C77"/>
    <mergeCell ref="A74:C74"/>
    <mergeCell ref="A75:C75"/>
    <mergeCell ref="A177:C177"/>
    <mergeCell ref="A211:C211"/>
    <mergeCell ref="A196:C196"/>
    <mergeCell ref="A231:C231"/>
    <mergeCell ref="A197:C197"/>
    <mergeCell ref="A212:C212"/>
    <mergeCell ref="A180:C180"/>
    <mergeCell ref="A181:C181"/>
    <mergeCell ref="A269:C269"/>
    <mergeCell ref="A218:C218"/>
    <mergeCell ref="A192:C192"/>
    <mergeCell ref="A193:C193"/>
    <mergeCell ref="A178:C178"/>
    <mergeCell ref="A223:C223"/>
    <mergeCell ref="A224:C224"/>
    <mergeCell ref="A225:C225"/>
    <mergeCell ref="A226:C226"/>
    <mergeCell ref="A219:C219"/>
    <mergeCell ref="A220:C220"/>
    <mergeCell ref="A221:C221"/>
    <mergeCell ref="A222:C222"/>
    <mergeCell ref="A214:C214"/>
    <mergeCell ref="A215:C215"/>
    <mergeCell ref="A216:C216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6:C176"/>
    <mergeCell ref="A175:C175"/>
    <mergeCell ref="A82:C82"/>
    <mergeCell ref="A83:C83"/>
    <mergeCell ref="A84:C84"/>
    <mergeCell ref="A227:C227"/>
    <mergeCell ref="A228:C228"/>
    <mergeCell ref="A229:C229"/>
    <mergeCell ref="A230:C230"/>
    <mergeCell ref="A595:C595"/>
    <mergeCell ref="A590:C590"/>
    <mergeCell ref="A591:C591"/>
    <mergeCell ref="A592:C592"/>
    <mergeCell ref="A593:C593"/>
    <mergeCell ref="A594:C594"/>
    <mergeCell ref="A235:C235"/>
    <mergeCell ref="A236:C236"/>
    <mergeCell ref="A237:C237"/>
    <mergeCell ref="A245:C245"/>
    <mergeCell ref="A251:C251"/>
    <mergeCell ref="A247:C247"/>
    <mergeCell ref="A252:C252"/>
    <mergeCell ref="A243:C243"/>
    <mergeCell ref="A244:C244"/>
    <mergeCell ref="A241:C241"/>
    <mergeCell ref="A163:C16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  <vt:lpstr>'Prihodi i rashodi po izvorima'!Ispis_naslova</vt:lpstr>
      <vt:lpstr>' Račun prihoda i rashoda'!Podrucje_ispisa</vt:lpstr>
      <vt:lpstr>'POSEBNI DIO'!Podrucje_ispisa</vt:lpstr>
      <vt:lpstr>'Prihodi i rashodi po izvorima'!Podrucje_ispisa</vt:lpstr>
      <vt:lpstr>'Račun financiranja'!Podrucje_ispisa</vt:lpstr>
      <vt:lpstr>'Račun financiranja po izvorima'!Podrucje_ispisa</vt:lpstr>
      <vt:lpstr>'Rashodi prema funkcijskoj kl'!Podrucje_ispisa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Fok Petek</dc:creator>
  <cp:lastModifiedBy>Korisnik</cp:lastModifiedBy>
  <cp:lastPrinted>2025-07-17T15:05:38Z</cp:lastPrinted>
  <dcterms:created xsi:type="dcterms:W3CDTF">2022-08-12T12:51:27Z</dcterms:created>
  <dcterms:modified xsi:type="dcterms:W3CDTF">2025-07-18T09:20:47Z</dcterms:modified>
</cp:coreProperties>
</file>